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omments1.xml" ContentType="application/vnd.openxmlformats-officedocument.spreadsheetml.comments+xml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fiservcorp-my.sharepoint.com/personal/carolina_freireirureta_fiserv_com/Documents/"/>
    </mc:Choice>
  </mc:AlternateContent>
  <xr:revisionPtr revIDLastSave="0" documentId="8_{5C1D4F11-42F1-46E6-860E-ACDF550B1CEF}" xr6:coauthVersionLast="47" xr6:coauthVersionMax="47" xr10:uidLastSave="{00000000-0000-0000-0000-000000000000}"/>
  <bookViews>
    <workbookView xWindow="-110" yWindow="-110" windowWidth="19420" windowHeight="10420" tabRatio="836" firstSheet="1" activeTab="1" xr2:uid="{00000000-000D-0000-FFFF-FFFF00000000}"/>
  </bookViews>
  <sheets>
    <sheet name="Ej 3C" sheetId="21" state="hidden" r:id="rId1"/>
    <sheet name="Simulador" sheetId="3" r:id="rId2"/>
    <sheet name="1. Calc Tasa Directa" sheetId="1" state="hidden" r:id="rId3"/>
    <sheet name="1. Calc TEA y CFT" sheetId="2" state="hidden" r:id="rId4"/>
    <sheet name="Sheet2" sheetId="10" state="hidden" r:id="rId5"/>
    <sheet name="DIF" sheetId="20" state="hidden" r:id="rId6"/>
  </sheets>
  <externalReferences>
    <externalReference r:id="rId7"/>
  </externalReferences>
  <definedNames>
    <definedName name="_xlnm._FilterDatabase" localSheetId="1" hidden="1">Simulador!$F$9:$N$20</definedName>
    <definedName name="A" localSheetId="3">'[1]ranking bcos x vol capital'!#REF!</definedName>
    <definedName name="A" localSheetId="0">'[1]ranking bcos x vol capital'!#REF!</definedName>
    <definedName name="A">'[1]ranking bcos x vol capital'!#REF!</definedName>
    <definedName name="_xlnm.Print_Area" localSheetId="2">'1. Calc Tasa Directa'!$G$7:$L$69</definedName>
    <definedName name="_xlnm.Print_Area" localSheetId="3">'1. Calc TEA y CFT'!$H$2:$M$69</definedName>
    <definedName name="solver_adj" localSheetId="2" hidden="1">'1. Calc Tasa Directa'!$B$9</definedName>
    <definedName name="solver_adj" localSheetId="3" hidden="1">'1. Calc TEA y CFT'!$S$14</definedName>
    <definedName name="solver_cvg" localSheetId="2" hidden="1">0.001</definedName>
    <definedName name="solver_cvg" localSheetId="3" hidden="1">0.001</definedName>
    <definedName name="solver_drv" localSheetId="2" hidden="1">1</definedName>
    <definedName name="solver_drv" localSheetId="3" hidden="1">1</definedName>
    <definedName name="solver_eng" localSheetId="2" hidden="1">1</definedName>
    <definedName name="solver_eng" localSheetId="3" hidden="1">1</definedName>
    <definedName name="solver_est" localSheetId="2" hidden="1">1</definedName>
    <definedName name="solver_est" localSheetId="3" hidden="1">1</definedName>
    <definedName name="solver_itr" localSheetId="2" hidden="1">100</definedName>
    <definedName name="solver_itr" localSheetId="3" hidden="1">100</definedName>
    <definedName name="solver_lin" localSheetId="2" hidden="1">2</definedName>
    <definedName name="solver_lin" localSheetId="3" hidden="1">2</definedName>
    <definedName name="solver_mip" localSheetId="2" hidden="1">2147483647</definedName>
    <definedName name="solver_mip" localSheetId="3" hidden="1">2147483647</definedName>
    <definedName name="solver_mni" localSheetId="2" hidden="1">30</definedName>
    <definedName name="solver_mni" localSheetId="3" hidden="1">30</definedName>
    <definedName name="solver_mrt" localSheetId="2" hidden="1">0.075</definedName>
    <definedName name="solver_mrt" localSheetId="3" hidden="1">0.075</definedName>
    <definedName name="solver_msl" localSheetId="2" hidden="1">2</definedName>
    <definedName name="solver_msl" localSheetId="3" hidden="1">2</definedName>
    <definedName name="solver_neg" localSheetId="2" hidden="1">1</definedName>
    <definedName name="solver_neg" localSheetId="3" hidden="1">1</definedName>
    <definedName name="solver_nod" localSheetId="2" hidden="1">2147483647</definedName>
    <definedName name="solver_nod" localSheetId="3" hidden="1">2147483647</definedName>
    <definedName name="solver_num" localSheetId="2" hidden="1">0</definedName>
    <definedName name="solver_num" localSheetId="3" hidden="1">0</definedName>
    <definedName name="solver_nwt" localSheetId="2" hidden="1">1</definedName>
    <definedName name="solver_nwt" localSheetId="3" hidden="1">1</definedName>
    <definedName name="solver_opt" localSheetId="2" hidden="1">'1. Calc Tasa Directa'!#REF!</definedName>
    <definedName name="solver_opt" localSheetId="3" hidden="1">'1. Calc TEA y CFT'!#REF!</definedName>
    <definedName name="solver_pre" localSheetId="2" hidden="1">0.000001</definedName>
    <definedName name="solver_pre" localSheetId="3" hidden="1">0.000001</definedName>
    <definedName name="solver_rbv" localSheetId="2" hidden="1">1</definedName>
    <definedName name="solver_rbv" localSheetId="3" hidden="1">1</definedName>
    <definedName name="solver_rlx" localSheetId="2" hidden="1">1</definedName>
    <definedName name="solver_rlx" localSheetId="3" hidden="1">1</definedName>
    <definedName name="solver_rsd" localSheetId="2" hidden="1">0</definedName>
    <definedName name="solver_rsd" localSheetId="3" hidden="1">0</definedName>
    <definedName name="solver_scl" localSheetId="2" hidden="1">2</definedName>
    <definedName name="solver_scl" localSheetId="3" hidden="1">2</definedName>
    <definedName name="solver_sho" localSheetId="2" hidden="1">2</definedName>
    <definedName name="solver_sho" localSheetId="3" hidden="1">2</definedName>
    <definedName name="solver_ssz" localSheetId="2" hidden="1">100</definedName>
    <definedName name="solver_ssz" localSheetId="3" hidden="1">100</definedName>
    <definedName name="solver_tim" localSheetId="2" hidden="1">100</definedName>
    <definedName name="solver_tim" localSheetId="3" hidden="1">100</definedName>
    <definedName name="solver_tol" localSheetId="2" hidden="1">0.05</definedName>
    <definedName name="solver_tol" localSheetId="3" hidden="1">0.05</definedName>
    <definedName name="solver_typ" localSheetId="2" hidden="1">3</definedName>
    <definedName name="solver_typ" localSheetId="3" hidden="1">3</definedName>
    <definedName name="solver_val" localSheetId="2" hidden="1">0.2349</definedName>
    <definedName name="solver_val" localSheetId="3" hidden="1">13.5</definedName>
    <definedName name="solver_ver" localSheetId="2" hidden="1">3</definedName>
    <definedName name="solver_ver" localSheetId="3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D13" i="3" s="1"/>
  <c r="D14" i="3" s="1"/>
  <c r="D15" i="3" s="1"/>
  <c r="D16" i="3" s="1"/>
  <c r="D17" i="3" s="1"/>
  <c r="D18" i="3" s="1"/>
  <c r="D19" i="3" s="1"/>
  <c r="D20" i="3" s="1"/>
  <c r="D11" i="3"/>
  <c r="D11" i="1"/>
  <c r="E11" i="1" s="1"/>
  <c r="F11" i="1" s="1"/>
  <c r="G11" i="1" s="1"/>
  <c r="H11" i="1" s="1"/>
  <c r="I11" i="1" s="1"/>
  <c r="J11" i="1" s="1"/>
  <c r="K11" i="1" s="1"/>
  <c r="L11" i="1" s="1"/>
  <c r="C11" i="1"/>
  <c r="B11" i="1"/>
  <c r="D4" i="3" l="1"/>
  <c r="G10" i="3" l="1"/>
  <c r="C5" i="1" l="1"/>
  <c r="D5" i="1" s="1"/>
  <c r="E5" i="1" s="1"/>
  <c r="F5" i="1" s="1"/>
  <c r="G5" i="1" s="1"/>
  <c r="H5" i="1" s="1"/>
  <c r="I5" i="1" s="1"/>
  <c r="J5" i="1" s="1"/>
  <c r="K5" i="1" s="1"/>
  <c r="L5" i="1" s="1"/>
  <c r="D7" i="3" l="1"/>
  <c r="Y10" i="1" l="1"/>
  <c r="AG10" i="1"/>
  <c r="AO10" i="1"/>
  <c r="AW10" i="1"/>
  <c r="AH10" i="1"/>
  <c r="AP10" i="1"/>
  <c r="AX10" i="1"/>
  <c r="AI10" i="1"/>
  <c r="AJ10" i="1"/>
  <c r="AS10" i="1"/>
  <c r="AT10" i="1"/>
  <c r="AE10" i="1"/>
  <c r="AF10" i="1"/>
  <c r="Z10" i="1"/>
  <c r="AQ10" i="1"/>
  <c r="AB10" i="1"/>
  <c r="AC10" i="1"/>
  <c r="AD10" i="1"/>
  <c r="AM10" i="1"/>
  <c r="AN10" i="1"/>
  <c r="AA10" i="1"/>
  <c r="AR10" i="1"/>
  <c r="AK10" i="1"/>
  <c r="AL10" i="1"/>
  <c r="AU10" i="1"/>
  <c r="AV10" i="1"/>
  <c r="G11" i="3"/>
  <c r="AT3" i="2"/>
  <c r="AI11" i="1" l="1"/>
  <c r="AF11" i="1"/>
  <c r="AL11" i="1"/>
  <c r="AQ11" i="1"/>
  <c r="AW11" i="1"/>
  <c r="AK11" i="1"/>
  <c r="AO11" i="1"/>
  <c r="AX11" i="1"/>
  <c r="AG11" i="1"/>
  <c r="AB11" i="1"/>
  <c r="AR11" i="1"/>
  <c r="Z11" i="1"/>
  <c r="AP11" i="1"/>
  <c r="AA11" i="1"/>
  <c r="AH11" i="1"/>
  <c r="AN11" i="1"/>
  <c r="AE11" i="1"/>
  <c r="AM11" i="1"/>
  <c r="AT11" i="1"/>
  <c r="AV11" i="1"/>
  <c r="AD11" i="1"/>
  <c r="AS11" i="1"/>
  <c r="AU11" i="1"/>
  <c r="AC11" i="1"/>
  <c r="AJ11" i="1"/>
  <c r="Y11" i="1"/>
  <c r="C1" i="21"/>
  <c r="C10" i="21" s="1"/>
  <c r="C11" i="21" s="1"/>
  <c r="I18" i="21"/>
  <c r="I17" i="21"/>
  <c r="C27" i="21"/>
  <c r="C16" i="21"/>
  <c r="E16" i="21" s="1"/>
  <c r="C15" i="21"/>
  <c r="G12" i="3" l="1"/>
  <c r="C6" i="21"/>
  <c r="I16" i="21"/>
  <c r="D16" i="21"/>
  <c r="D17" i="21"/>
  <c r="D18" i="21"/>
  <c r="E17" i="21"/>
  <c r="E18" i="21"/>
  <c r="G13" i="3" l="1"/>
  <c r="F17" i="21"/>
  <c r="D19" i="21"/>
  <c r="F16" i="21"/>
  <c r="F18" i="21"/>
  <c r="G14" i="3" l="1"/>
  <c r="J15" i="21"/>
  <c r="F19" i="21"/>
  <c r="E20" i="21" s="1"/>
  <c r="G15" i="3" l="1"/>
  <c r="I15" i="3"/>
  <c r="C21" i="21"/>
  <c r="C22" i="21" s="1"/>
  <c r="D15" i="21"/>
  <c r="D27" i="21" s="1"/>
  <c r="C24" i="21"/>
  <c r="C31" i="21" s="1"/>
  <c r="G16" i="3" l="1"/>
  <c r="C32" i="21"/>
  <c r="C33" i="21" s="1"/>
  <c r="J16" i="21"/>
  <c r="J17" i="21" s="1"/>
  <c r="C28" i="21"/>
  <c r="F15" i="21"/>
  <c r="G17" i="3" l="1"/>
  <c r="C25" i="21"/>
  <c r="D32" i="21"/>
  <c r="J18" i="21"/>
  <c r="G18" i="3" l="1"/>
  <c r="J19" i="21"/>
  <c r="J27" i="21"/>
  <c r="J25" i="21"/>
  <c r="G19" i="3" l="1"/>
  <c r="I11" i="3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AM6" i="2"/>
  <c r="AN6" i="2"/>
  <c r="AO6" i="2"/>
  <c r="AP6" i="2"/>
  <c r="AQ6" i="2"/>
  <c r="AR6" i="2"/>
  <c r="AS6" i="2"/>
  <c r="AT6" i="2"/>
  <c r="AU6" i="2"/>
  <c r="AV6" i="2"/>
  <c r="AW6" i="2"/>
  <c r="AX6" i="2"/>
  <c r="AY6" i="2"/>
  <c r="G20" i="3" l="1"/>
  <c r="I12" i="3"/>
  <c r="D3" i="2"/>
  <c r="E3" i="2" s="1"/>
  <c r="F3" i="2" s="1"/>
  <c r="G3" i="2" s="1"/>
  <c r="H3" i="2" s="1"/>
  <c r="I3" i="2" s="1"/>
  <c r="J3" i="2" s="1"/>
  <c r="K3" i="2" s="1"/>
  <c r="L3" i="2" s="1"/>
  <c r="M3" i="2" s="1"/>
  <c r="N3" i="2" s="1"/>
  <c r="O3" i="2" s="1"/>
  <c r="P3" i="2" s="1"/>
  <c r="Q3" i="2" s="1"/>
  <c r="R3" i="2" s="1"/>
  <c r="S3" i="2" s="1"/>
  <c r="T3" i="2" s="1"/>
  <c r="U3" i="2" s="1"/>
  <c r="V3" i="2" s="1"/>
  <c r="W3" i="2" s="1"/>
  <c r="X3" i="2" s="1"/>
  <c r="Y3" i="2" s="1"/>
  <c r="Z3" i="2" s="1"/>
  <c r="AA3" i="2" s="1"/>
  <c r="AB3" i="2" s="1"/>
  <c r="AC3" i="2" s="1"/>
  <c r="AD3" i="2" s="1"/>
  <c r="AE3" i="2" s="1"/>
  <c r="AF3" i="2" s="1"/>
  <c r="AG3" i="2" s="1"/>
  <c r="AH3" i="2" s="1"/>
  <c r="AI3" i="2" s="1"/>
  <c r="AJ3" i="2" s="1"/>
  <c r="AK3" i="2" s="1"/>
  <c r="AL3" i="2" s="1"/>
  <c r="AM3" i="2" s="1"/>
  <c r="AN3" i="2" s="1"/>
  <c r="AO3" i="2" s="1"/>
  <c r="AP3" i="2" s="1"/>
  <c r="AQ3" i="2" s="1"/>
  <c r="AR3" i="2" s="1"/>
  <c r="AS3" i="2" s="1"/>
  <c r="AU3" i="2" s="1"/>
  <c r="AV3" i="2" s="1"/>
  <c r="AW3" i="2" s="1"/>
  <c r="AX3" i="2" s="1"/>
  <c r="AY3" i="2" s="1"/>
  <c r="I13" i="3" l="1"/>
  <c r="I10" i="3"/>
  <c r="E9" i="1" l="1"/>
  <c r="I14" i="3"/>
  <c r="B9" i="1"/>
  <c r="C9" i="1"/>
  <c r="G9" i="1"/>
  <c r="D9" i="1"/>
  <c r="F9" i="1" l="1"/>
  <c r="I16" i="3"/>
  <c r="C1" i="1"/>
  <c r="B6" i="1"/>
  <c r="I17" i="3" l="1"/>
  <c r="H9" i="1"/>
  <c r="N19" i="20"/>
  <c r="N13" i="20"/>
  <c r="D14" i="2"/>
  <c r="E14" i="2"/>
  <c r="F14" i="2"/>
  <c r="G14" i="2"/>
  <c r="H14" i="2"/>
  <c r="C14" i="2"/>
  <c r="B21" i="2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C72" i="2"/>
  <c r="B75" i="2"/>
  <c r="B76" i="2" s="1"/>
  <c r="AX72" i="2"/>
  <c r="C2" i="1"/>
  <c r="S5" i="1"/>
  <c r="T5" i="1" s="1"/>
  <c r="AW72" i="2"/>
  <c r="AV72" i="2"/>
  <c r="AU72" i="2"/>
  <c r="AT72" i="2"/>
  <c r="AS72" i="2"/>
  <c r="AR72" i="2"/>
  <c r="AQ72" i="2"/>
  <c r="AP72" i="2"/>
  <c r="AO72" i="2"/>
  <c r="AN72" i="2"/>
  <c r="AM72" i="2"/>
  <c r="AL72" i="2"/>
  <c r="AK72" i="2"/>
  <c r="AJ72" i="2"/>
  <c r="AI72" i="2"/>
  <c r="AH72" i="2"/>
  <c r="AG72" i="2"/>
  <c r="AF72" i="2"/>
  <c r="AE72" i="2"/>
  <c r="AD72" i="2"/>
  <c r="AC72" i="2"/>
  <c r="AB72" i="2"/>
  <c r="AA72" i="2"/>
  <c r="Z72" i="2"/>
  <c r="Y72" i="2"/>
  <c r="X72" i="2"/>
  <c r="W72" i="2"/>
  <c r="V72" i="2"/>
  <c r="U72" i="2"/>
  <c r="T72" i="2"/>
  <c r="S72" i="2"/>
  <c r="R8" i="1"/>
  <c r="R72" i="2"/>
  <c r="M5" i="1"/>
  <c r="N5" i="1" s="1"/>
  <c r="Q72" i="2"/>
  <c r="P72" i="2"/>
  <c r="O72" i="2"/>
  <c r="N72" i="2"/>
  <c r="M72" i="2"/>
  <c r="L8" i="1"/>
  <c r="L72" i="2"/>
  <c r="K72" i="2"/>
  <c r="J72" i="2"/>
  <c r="I72" i="2"/>
  <c r="H72" i="2"/>
  <c r="G72" i="2"/>
  <c r="F8" i="1"/>
  <c r="F72" i="2"/>
  <c r="E8" i="1"/>
  <c r="E72" i="2"/>
  <c r="D72" i="2"/>
  <c r="C8" i="1"/>
  <c r="AY72" i="2"/>
  <c r="B8" i="1"/>
  <c r="R25" i="1" l="1"/>
  <c r="R23" i="1"/>
  <c r="R21" i="1"/>
  <c r="R19" i="1"/>
  <c r="R17" i="1"/>
  <c r="R15" i="1"/>
  <c r="R13" i="1"/>
  <c r="R63" i="1" s="1"/>
  <c r="R26" i="1"/>
  <c r="R29" i="1"/>
  <c r="R28" i="1"/>
  <c r="R30" i="1"/>
  <c r="R27" i="1"/>
  <c r="R24" i="1"/>
  <c r="R22" i="1"/>
  <c r="R20" i="1"/>
  <c r="R18" i="1"/>
  <c r="R16" i="1"/>
  <c r="R14" i="1"/>
  <c r="B19" i="2"/>
  <c r="B73" i="2" s="1"/>
  <c r="B10" i="1"/>
  <c r="I14" i="2"/>
  <c r="I9" i="1"/>
  <c r="I18" i="3"/>
  <c r="N6" i="20"/>
  <c r="B77" i="2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D8" i="1"/>
  <c r="S8" i="1"/>
  <c r="G8" i="1"/>
  <c r="T8" i="1"/>
  <c r="U5" i="1"/>
  <c r="H8" i="1"/>
  <c r="O5" i="1"/>
  <c r="N8" i="1"/>
  <c r="M8" i="1"/>
  <c r="N24" i="1" l="1"/>
  <c r="N22" i="1"/>
  <c r="N20" i="1"/>
  <c r="N18" i="1"/>
  <c r="N16" i="1"/>
  <c r="N14" i="1"/>
  <c r="N26" i="1"/>
  <c r="N25" i="1"/>
  <c r="N23" i="1"/>
  <c r="N21" i="1"/>
  <c r="N19" i="1"/>
  <c r="N17" i="1"/>
  <c r="N15" i="1"/>
  <c r="N13" i="1"/>
  <c r="N63" i="1" s="1"/>
  <c r="T29" i="1"/>
  <c r="T28" i="1"/>
  <c r="T25" i="1"/>
  <c r="T17" i="1"/>
  <c r="T15" i="1"/>
  <c r="T30" i="1"/>
  <c r="T27" i="1"/>
  <c r="T32" i="1"/>
  <c r="T13" i="1"/>
  <c r="T63" i="1" s="1"/>
  <c r="T24" i="1"/>
  <c r="T22" i="1"/>
  <c r="T20" i="1"/>
  <c r="T18" i="1"/>
  <c r="T16" i="1"/>
  <c r="T14" i="1"/>
  <c r="T23" i="1"/>
  <c r="T31" i="1"/>
  <c r="T26" i="1"/>
  <c r="T21" i="1"/>
  <c r="T19" i="1"/>
  <c r="S29" i="1"/>
  <c r="S28" i="1"/>
  <c r="S25" i="1"/>
  <c r="S30" i="1"/>
  <c r="S27" i="1"/>
  <c r="S23" i="1"/>
  <c r="S19" i="1"/>
  <c r="S15" i="1"/>
  <c r="S24" i="1"/>
  <c r="S22" i="1"/>
  <c r="S20" i="1"/>
  <c r="S18" i="1"/>
  <c r="S16" i="1"/>
  <c r="S14" i="1"/>
  <c r="S17" i="1"/>
  <c r="S13" i="1"/>
  <c r="S63" i="1" s="1"/>
  <c r="S31" i="1"/>
  <c r="S26" i="1"/>
  <c r="S21" i="1"/>
  <c r="M24" i="1"/>
  <c r="M22" i="1"/>
  <c r="M20" i="1"/>
  <c r="M18" i="1"/>
  <c r="M16" i="1"/>
  <c r="M14" i="1"/>
  <c r="M13" i="1"/>
  <c r="M63" i="1" s="1"/>
  <c r="M25" i="1"/>
  <c r="M21" i="1"/>
  <c r="M17" i="1"/>
  <c r="M23" i="1"/>
  <c r="M15" i="1"/>
  <c r="M19" i="1"/>
  <c r="C10" i="1"/>
  <c r="B13" i="1"/>
  <c r="B14" i="1"/>
  <c r="J14" i="2"/>
  <c r="J9" i="1"/>
  <c r="I19" i="3"/>
  <c r="N20" i="20"/>
  <c r="N7" i="20"/>
  <c r="I8" i="1"/>
  <c r="V5" i="1"/>
  <c r="U8" i="1"/>
  <c r="O8" i="1"/>
  <c r="P5" i="1"/>
  <c r="O26" i="1" l="1"/>
  <c r="O27" i="1"/>
  <c r="O24" i="1"/>
  <c r="O18" i="1"/>
  <c r="O20" i="1"/>
  <c r="O25" i="1"/>
  <c r="O23" i="1"/>
  <c r="O21" i="1"/>
  <c r="O19" i="1"/>
  <c r="O17" i="1"/>
  <c r="O15" i="1"/>
  <c r="O13" i="1"/>
  <c r="O63" i="1" s="1"/>
  <c r="O22" i="1"/>
  <c r="O16" i="1"/>
  <c r="O14" i="1"/>
  <c r="U30" i="1"/>
  <c r="U27" i="1"/>
  <c r="U23" i="1"/>
  <c r="U17" i="1"/>
  <c r="U33" i="1"/>
  <c r="U24" i="1"/>
  <c r="U22" i="1"/>
  <c r="U20" i="1"/>
  <c r="U18" i="1"/>
  <c r="U16" i="1"/>
  <c r="U14" i="1"/>
  <c r="U21" i="1"/>
  <c r="U19" i="1"/>
  <c r="U28" i="1"/>
  <c r="U31" i="1"/>
  <c r="U26" i="1"/>
  <c r="U13" i="1"/>
  <c r="U63" i="1" s="1"/>
  <c r="U32" i="1"/>
  <c r="U29" i="1"/>
  <c r="U25" i="1"/>
  <c r="U15" i="1"/>
  <c r="B63" i="1"/>
  <c r="B65" i="1" s="1"/>
  <c r="D10" i="1"/>
  <c r="C15" i="1"/>
  <c r="C14" i="1"/>
  <c r="C13" i="1"/>
  <c r="K14" i="2"/>
  <c r="I20" i="3"/>
  <c r="K9" i="1"/>
  <c r="N14" i="20"/>
  <c r="K8" i="1"/>
  <c r="J8" i="1"/>
  <c r="W5" i="1"/>
  <c r="V8" i="1"/>
  <c r="P8" i="1"/>
  <c r="Q5" i="1"/>
  <c r="Q8" i="1" s="1"/>
  <c r="Q20" i="1" l="1"/>
  <c r="Q14" i="1"/>
  <c r="Q25" i="1"/>
  <c r="Q23" i="1"/>
  <c r="Q21" i="1"/>
  <c r="Q19" i="1"/>
  <c r="Q17" i="1"/>
  <c r="Q15" i="1"/>
  <c r="Q13" i="1"/>
  <c r="Q63" i="1" s="1"/>
  <c r="Q24" i="1"/>
  <c r="Q16" i="1"/>
  <c r="Q29" i="1"/>
  <c r="Q28" i="1"/>
  <c r="Q18" i="1"/>
  <c r="Q27" i="1"/>
  <c r="Q22" i="1"/>
  <c r="Q26" i="1"/>
  <c r="P22" i="1"/>
  <c r="P20" i="1"/>
  <c r="P27" i="1"/>
  <c r="P18" i="1"/>
  <c r="P26" i="1"/>
  <c r="P25" i="1"/>
  <c r="P23" i="1"/>
  <c r="P21" i="1"/>
  <c r="P19" i="1"/>
  <c r="P17" i="1"/>
  <c r="P15" i="1"/>
  <c r="P13" i="1"/>
  <c r="P63" i="1" s="1"/>
  <c r="P28" i="1"/>
  <c r="P24" i="1"/>
  <c r="P16" i="1"/>
  <c r="P14" i="1"/>
  <c r="V33" i="1"/>
  <c r="V24" i="1"/>
  <c r="V22" i="1"/>
  <c r="V20" i="1"/>
  <c r="V18" i="1"/>
  <c r="V16" i="1"/>
  <c r="V14" i="1"/>
  <c r="V28" i="1"/>
  <c r="V31" i="1"/>
  <c r="V26" i="1"/>
  <c r="V30" i="1"/>
  <c r="V29" i="1"/>
  <c r="V32" i="1"/>
  <c r="V25" i="1"/>
  <c r="V23" i="1"/>
  <c r="V21" i="1"/>
  <c r="V19" i="1"/>
  <c r="V17" i="1"/>
  <c r="V15" i="1"/>
  <c r="V13" i="1"/>
  <c r="V63" i="1" s="1"/>
  <c r="V34" i="1"/>
  <c r="V27" i="1"/>
  <c r="C63" i="1"/>
  <c r="C65" i="1" s="1"/>
  <c r="E10" i="1"/>
  <c r="D14" i="1"/>
  <c r="D15" i="1"/>
  <c r="D16" i="1"/>
  <c r="D13" i="1"/>
  <c r="L14" i="2"/>
  <c r="L9" i="1"/>
  <c r="J10" i="3"/>
  <c r="X10" i="3" s="1"/>
  <c r="B67" i="1"/>
  <c r="C4" i="2"/>
  <c r="X5" i="1"/>
  <c r="W8" i="1"/>
  <c r="W31" i="1" l="1"/>
  <c r="W26" i="1"/>
  <c r="W33" i="1"/>
  <c r="W20" i="1"/>
  <c r="W14" i="1"/>
  <c r="W28" i="1"/>
  <c r="W22" i="1"/>
  <c r="W16" i="1"/>
  <c r="W35" i="1"/>
  <c r="W29" i="1"/>
  <c r="W30" i="1"/>
  <c r="W32" i="1"/>
  <c r="W25" i="1"/>
  <c r="W23" i="1"/>
  <c r="W21" i="1"/>
  <c r="W19" i="1"/>
  <c r="W17" i="1"/>
  <c r="W15" i="1"/>
  <c r="W13" i="1"/>
  <c r="W63" i="1" s="1"/>
  <c r="W34" i="1"/>
  <c r="W27" i="1"/>
  <c r="W24" i="1"/>
  <c r="W18" i="1"/>
  <c r="D63" i="1"/>
  <c r="D65" i="1" s="1"/>
  <c r="J12" i="3" s="1"/>
  <c r="X12" i="3" s="1"/>
  <c r="F10" i="1"/>
  <c r="E15" i="1"/>
  <c r="E14" i="1"/>
  <c r="E16" i="1"/>
  <c r="E17" i="1"/>
  <c r="E13" i="1"/>
  <c r="C5" i="2"/>
  <c r="K10" i="3" s="1"/>
  <c r="Y10" i="3" s="1"/>
  <c r="C67" i="1"/>
  <c r="M14" i="2"/>
  <c r="M9" i="1"/>
  <c r="B69" i="1"/>
  <c r="X8" i="1"/>
  <c r="Y5" i="1"/>
  <c r="E4" i="2" l="1"/>
  <c r="X36" i="1"/>
  <c r="X30" i="1"/>
  <c r="X27" i="1"/>
  <c r="X26" i="1"/>
  <c r="X35" i="1"/>
  <c r="X22" i="1"/>
  <c r="X32" i="1"/>
  <c r="X25" i="1"/>
  <c r="X23" i="1"/>
  <c r="X21" i="1"/>
  <c r="X19" i="1"/>
  <c r="X17" i="1"/>
  <c r="X15" i="1"/>
  <c r="X13" i="1"/>
  <c r="X63" i="1" s="1"/>
  <c r="X20" i="1"/>
  <c r="X16" i="1"/>
  <c r="X34" i="1"/>
  <c r="X24" i="1"/>
  <c r="X18" i="1"/>
  <c r="X14" i="1"/>
  <c r="X29" i="1"/>
  <c r="X28" i="1"/>
  <c r="X33" i="1"/>
  <c r="X31" i="1"/>
  <c r="D67" i="1"/>
  <c r="E63" i="1"/>
  <c r="E65" i="1" s="1"/>
  <c r="G10" i="1"/>
  <c r="F17" i="1"/>
  <c r="F18" i="1"/>
  <c r="F16" i="1"/>
  <c r="F14" i="1"/>
  <c r="F13" i="1"/>
  <c r="F15" i="1"/>
  <c r="C9" i="2"/>
  <c r="L10" i="3" s="1"/>
  <c r="Z10" i="3" s="1"/>
  <c r="C8" i="2"/>
  <c r="D5" i="2"/>
  <c r="D9" i="2" s="1"/>
  <c r="D4" i="2"/>
  <c r="J11" i="3"/>
  <c r="N9" i="1"/>
  <c r="N14" i="2"/>
  <c r="N25" i="20"/>
  <c r="Z5" i="1"/>
  <c r="Y8" i="1"/>
  <c r="D69" i="1"/>
  <c r="E5" i="2"/>
  <c r="C69" i="1"/>
  <c r="Y13" i="1" l="1"/>
  <c r="Y63" i="1" s="1"/>
  <c r="Y32" i="1"/>
  <c r="Y36" i="1"/>
  <c r="Y20" i="1"/>
  <c r="Y28" i="1"/>
  <c r="Y23" i="1"/>
  <c r="Y37" i="1"/>
  <c r="Y21" i="1"/>
  <c r="Y18" i="1"/>
  <c r="Y26" i="1"/>
  <c r="Y33" i="1"/>
  <c r="Y29" i="1"/>
  <c r="Y24" i="1"/>
  <c r="Y22" i="1"/>
  <c r="Y30" i="1"/>
  <c r="Y25" i="1"/>
  <c r="Y27" i="1"/>
  <c r="Y15" i="1"/>
  <c r="Y31" i="1"/>
  <c r="Y34" i="1"/>
  <c r="Y16" i="1"/>
  <c r="Y14" i="1"/>
  <c r="Y19" i="1"/>
  <c r="Y17" i="1"/>
  <c r="Y35" i="1"/>
  <c r="F63" i="1"/>
  <c r="F65" i="1" s="1"/>
  <c r="H10" i="1"/>
  <c r="G16" i="1"/>
  <c r="G19" i="1"/>
  <c r="G17" i="1"/>
  <c r="G18" i="1"/>
  <c r="G15" i="1"/>
  <c r="G13" i="1"/>
  <c r="G14" i="1"/>
  <c r="J13" i="3"/>
  <c r="X13" i="3" s="1"/>
  <c r="F4" i="2"/>
  <c r="E67" i="1"/>
  <c r="X11" i="3"/>
  <c r="C10" i="2"/>
  <c r="C11" i="2" s="1"/>
  <c r="C12" i="2" s="1"/>
  <c r="M65" i="1"/>
  <c r="O9" i="1"/>
  <c r="O14" i="2"/>
  <c r="N8" i="20"/>
  <c r="AA5" i="1"/>
  <c r="Z8" i="1"/>
  <c r="K12" i="3"/>
  <c r="Y12" i="3" s="1"/>
  <c r="E9" i="2"/>
  <c r="E8" i="2"/>
  <c r="D8" i="2"/>
  <c r="K11" i="3"/>
  <c r="Z13" i="1" l="1"/>
  <c r="Z63" i="1" s="1"/>
  <c r="Z36" i="1"/>
  <c r="Z19" i="1"/>
  <c r="Z24" i="1"/>
  <c r="Z31" i="1"/>
  <c r="Z29" i="1"/>
  <c r="Z26" i="1"/>
  <c r="Z33" i="1"/>
  <c r="Z35" i="1"/>
  <c r="Z23" i="1"/>
  <c r="Z18" i="1"/>
  <c r="Z21" i="1"/>
  <c r="Z16" i="1"/>
  <c r="Z37" i="1"/>
  <c r="Z20" i="1"/>
  <c r="Z30" i="1"/>
  <c r="Z14" i="1"/>
  <c r="Z32" i="1"/>
  <c r="Z25" i="1"/>
  <c r="Z15" i="1"/>
  <c r="Z27" i="1"/>
  <c r="Z38" i="1"/>
  <c r="Z34" i="1"/>
  <c r="Z22" i="1"/>
  <c r="Z28" i="1"/>
  <c r="Z17" i="1"/>
  <c r="G63" i="1"/>
  <c r="G65" i="1" s="1"/>
  <c r="G67" i="1" s="1"/>
  <c r="I10" i="1"/>
  <c r="H19" i="1"/>
  <c r="H14" i="1"/>
  <c r="H16" i="1"/>
  <c r="H13" i="1"/>
  <c r="H17" i="1"/>
  <c r="H18" i="1"/>
  <c r="H20" i="1"/>
  <c r="H15" i="1"/>
  <c r="C13" i="2"/>
  <c r="C19" i="2" s="1"/>
  <c r="C20" i="2" s="1"/>
  <c r="C74" i="2" s="1"/>
  <c r="E69" i="1"/>
  <c r="F5" i="2"/>
  <c r="F67" i="1"/>
  <c r="J14" i="3"/>
  <c r="X14" i="3" s="1"/>
  <c r="G4" i="2"/>
  <c r="Y11" i="3"/>
  <c r="C18" i="2"/>
  <c r="M67" i="1"/>
  <c r="N5" i="2" s="1"/>
  <c r="N4" i="2"/>
  <c r="P14" i="2"/>
  <c r="N65" i="1"/>
  <c r="P9" i="1"/>
  <c r="AB5" i="1"/>
  <c r="AA8" i="1"/>
  <c r="L12" i="3"/>
  <c r="Z12" i="3" s="1"/>
  <c r="E10" i="2"/>
  <c r="L11" i="3"/>
  <c r="Z11" i="3" s="1"/>
  <c r="D10" i="2"/>
  <c r="AA13" i="1" l="1"/>
  <c r="AA63" i="1" s="1"/>
  <c r="AA32" i="1"/>
  <c r="AA35" i="1"/>
  <c r="AA16" i="1"/>
  <c r="AA14" i="1"/>
  <c r="AA39" i="1"/>
  <c r="AA38" i="1"/>
  <c r="AA31" i="1"/>
  <c r="AA23" i="1"/>
  <c r="AA27" i="1"/>
  <c r="AA25" i="1"/>
  <c r="AA28" i="1"/>
  <c r="AA20" i="1"/>
  <c r="AA36" i="1"/>
  <c r="AA18" i="1"/>
  <c r="AA15" i="1"/>
  <c r="AA34" i="1"/>
  <c r="AA29" i="1"/>
  <c r="AA22" i="1"/>
  <c r="AA24" i="1"/>
  <c r="AA33" i="1"/>
  <c r="AA21" i="1"/>
  <c r="AA19" i="1"/>
  <c r="AA17" i="1"/>
  <c r="AA37" i="1"/>
  <c r="AA30" i="1"/>
  <c r="AA26" i="1"/>
  <c r="J15" i="3"/>
  <c r="X15" i="3" s="1"/>
  <c r="H4" i="2"/>
  <c r="H63" i="1"/>
  <c r="H65" i="1" s="1"/>
  <c r="J16" i="3" s="1"/>
  <c r="X16" i="3" s="1"/>
  <c r="C73" i="2"/>
  <c r="C16" i="2" s="1"/>
  <c r="N10" i="3" s="1"/>
  <c r="F69" i="1"/>
  <c r="G5" i="2"/>
  <c r="K13" i="3"/>
  <c r="Y13" i="3" s="1"/>
  <c r="F9" i="2"/>
  <c r="F8" i="2"/>
  <c r="J10" i="1"/>
  <c r="I16" i="1"/>
  <c r="I15" i="1"/>
  <c r="I19" i="1"/>
  <c r="I17" i="1"/>
  <c r="I21" i="1"/>
  <c r="I20" i="1"/>
  <c r="I14" i="1"/>
  <c r="I13" i="1"/>
  <c r="I18" i="1"/>
  <c r="G69" i="1"/>
  <c r="H5" i="2"/>
  <c r="M69" i="1"/>
  <c r="C15" i="2"/>
  <c r="M10" i="3" s="1"/>
  <c r="Q9" i="1"/>
  <c r="O65" i="1"/>
  <c r="Q14" i="2"/>
  <c r="N9" i="2"/>
  <c r="N8" i="2"/>
  <c r="O4" i="2"/>
  <c r="N67" i="1"/>
  <c r="N26" i="20"/>
  <c r="AB8" i="1"/>
  <c r="AC5" i="1"/>
  <c r="E13" i="2"/>
  <c r="E19" i="2" s="1"/>
  <c r="E11" i="2"/>
  <c r="E12" i="2" s="1"/>
  <c r="D13" i="2"/>
  <c r="D19" i="2" s="1"/>
  <c r="D11" i="2"/>
  <c r="D12" i="2" s="1"/>
  <c r="H67" i="1" l="1"/>
  <c r="H69" i="1" s="1"/>
  <c r="I4" i="2"/>
  <c r="AB13" i="1"/>
  <c r="AB63" i="1" s="1"/>
  <c r="AB37" i="1"/>
  <c r="AB14" i="1"/>
  <c r="AB38" i="1"/>
  <c r="AB33" i="1"/>
  <c r="AB30" i="1"/>
  <c r="AB32" i="1"/>
  <c r="AB22" i="1"/>
  <c r="AB18" i="1"/>
  <c r="AB40" i="1"/>
  <c r="AB36" i="1"/>
  <c r="AB34" i="1"/>
  <c r="AB28" i="1"/>
  <c r="AB39" i="1"/>
  <c r="AB29" i="1"/>
  <c r="AB24" i="1"/>
  <c r="AB16" i="1"/>
  <c r="AB25" i="1"/>
  <c r="AB35" i="1"/>
  <c r="AB26" i="1"/>
  <c r="AB17" i="1"/>
  <c r="AB23" i="1"/>
  <c r="AB15" i="1"/>
  <c r="AB31" i="1"/>
  <c r="AB21" i="1"/>
  <c r="AB20" i="1"/>
  <c r="AB19" i="1"/>
  <c r="AB27" i="1"/>
  <c r="L13" i="3"/>
  <c r="Z13" i="3" s="1"/>
  <c r="F10" i="2"/>
  <c r="I5" i="2"/>
  <c r="G9" i="2"/>
  <c r="G8" i="2"/>
  <c r="K14" i="3"/>
  <c r="Y14" i="3" s="1"/>
  <c r="H8" i="2"/>
  <c r="H9" i="2"/>
  <c r="K15" i="3"/>
  <c r="Y15" i="3" s="1"/>
  <c r="I63" i="1"/>
  <c r="I65" i="1" s="1"/>
  <c r="K10" i="1"/>
  <c r="J19" i="1"/>
  <c r="J22" i="1"/>
  <c r="J21" i="1"/>
  <c r="J18" i="1"/>
  <c r="J16" i="1"/>
  <c r="J20" i="1"/>
  <c r="J17" i="1"/>
  <c r="J15" i="1"/>
  <c r="J14" i="1"/>
  <c r="J13" i="1"/>
  <c r="D73" i="2"/>
  <c r="N10" i="2"/>
  <c r="P65" i="1"/>
  <c r="O67" i="1"/>
  <c r="P4" i="2"/>
  <c r="R9" i="1"/>
  <c r="N69" i="1"/>
  <c r="O5" i="2"/>
  <c r="R14" i="2"/>
  <c r="AD5" i="1"/>
  <c r="AC8" i="1"/>
  <c r="E73" i="2"/>
  <c r="E20" i="2"/>
  <c r="E18" i="2"/>
  <c r="D20" i="2"/>
  <c r="D18" i="2"/>
  <c r="AC13" i="1" l="1"/>
  <c r="AC63" i="1" s="1"/>
  <c r="AC32" i="1"/>
  <c r="AC37" i="1"/>
  <c r="AC22" i="1"/>
  <c r="AC40" i="1"/>
  <c r="AC26" i="1"/>
  <c r="AC41" i="1"/>
  <c r="AC31" i="1"/>
  <c r="AC18" i="1"/>
  <c r="AC25" i="1"/>
  <c r="AC19" i="1"/>
  <c r="AC30" i="1"/>
  <c r="AC29" i="1"/>
  <c r="AC34" i="1"/>
  <c r="AC21" i="1"/>
  <c r="AC14" i="1"/>
  <c r="AC23" i="1"/>
  <c r="AC15" i="1"/>
  <c r="AC38" i="1"/>
  <c r="AC27" i="1"/>
  <c r="AC17" i="1"/>
  <c r="AC36" i="1"/>
  <c r="AC16" i="1"/>
  <c r="AC35" i="1"/>
  <c r="AC20" i="1"/>
  <c r="AC33" i="1"/>
  <c r="AC39" i="1"/>
  <c r="AC24" i="1"/>
  <c r="AC28" i="1"/>
  <c r="J63" i="1"/>
  <c r="J65" i="1" s="1"/>
  <c r="G10" i="2"/>
  <c r="L14" i="3"/>
  <c r="Z14" i="3" s="1"/>
  <c r="L10" i="1"/>
  <c r="K17" i="1"/>
  <c r="K15" i="1"/>
  <c r="K23" i="1"/>
  <c r="K22" i="1"/>
  <c r="K16" i="1"/>
  <c r="K21" i="1"/>
  <c r="K14" i="1"/>
  <c r="K13" i="1"/>
  <c r="K18" i="1"/>
  <c r="K20" i="1"/>
  <c r="K19" i="1"/>
  <c r="I67" i="1"/>
  <c r="J4" i="2"/>
  <c r="J17" i="3"/>
  <c r="X17" i="3" s="1"/>
  <c r="I9" i="2"/>
  <c r="I8" i="2"/>
  <c r="K16" i="3"/>
  <c r="Y16" i="3" s="1"/>
  <c r="F13" i="2"/>
  <c r="F19" i="2" s="1"/>
  <c r="F11" i="2"/>
  <c r="L15" i="3"/>
  <c r="Z15" i="3" s="1"/>
  <c r="H10" i="2"/>
  <c r="O8" i="2"/>
  <c r="O9" i="2"/>
  <c r="P5" i="2"/>
  <c r="O69" i="1"/>
  <c r="Q4" i="2"/>
  <c r="P67" i="1"/>
  <c r="S9" i="1"/>
  <c r="Q65" i="1"/>
  <c r="S14" i="2"/>
  <c r="N11" i="2"/>
  <c r="N13" i="2"/>
  <c r="N19" i="2" s="1"/>
  <c r="AE5" i="1"/>
  <c r="AD8" i="1"/>
  <c r="E21" i="2"/>
  <c r="E74" i="2"/>
  <c r="D21" i="2"/>
  <c r="D75" i="2" s="1"/>
  <c r="D74" i="2"/>
  <c r="AD13" i="1" l="1"/>
  <c r="AD63" i="1" s="1"/>
  <c r="AD30" i="1"/>
  <c r="AD35" i="1"/>
  <c r="AD36" i="1"/>
  <c r="AD27" i="1"/>
  <c r="AD24" i="1"/>
  <c r="AD41" i="1"/>
  <c r="AD18" i="1"/>
  <c r="AD20" i="1"/>
  <c r="AD19" i="1"/>
  <c r="AD16" i="1"/>
  <c r="AD28" i="1"/>
  <c r="AD32" i="1"/>
  <c r="AD40" i="1"/>
  <c r="AD31" i="1"/>
  <c r="AD29" i="1"/>
  <c r="AD37" i="1"/>
  <c r="AD23" i="1"/>
  <c r="AD22" i="1"/>
  <c r="AD42" i="1"/>
  <c r="AD17" i="1"/>
  <c r="AD21" i="1"/>
  <c r="AD25" i="1"/>
  <c r="AD38" i="1"/>
  <c r="AD33" i="1"/>
  <c r="AD14" i="1"/>
  <c r="AD39" i="1"/>
  <c r="AD26" i="1"/>
  <c r="AD15" i="1"/>
  <c r="AD34" i="1"/>
  <c r="F12" i="2"/>
  <c r="F18" i="2"/>
  <c r="F73" i="2"/>
  <c r="F20" i="2"/>
  <c r="J5" i="2"/>
  <c r="I69" i="1"/>
  <c r="K63" i="1"/>
  <c r="K65" i="1" s="1"/>
  <c r="L23" i="1"/>
  <c r="L16" i="1"/>
  <c r="L21" i="1"/>
  <c r="L22" i="1"/>
  <c r="L19" i="1"/>
  <c r="L14" i="1"/>
  <c r="L24" i="1"/>
  <c r="L18" i="1"/>
  <c r="L17" i="1"/>
  <c r="L15" i="1"/>
  <c r="L13" i="1"/>
  <c r="L20" i="1"/>
  <c r="G13" i="2"/>
  <c r="G19" i="2" s="1"/>
  <c r="G11" i="2"/>
  <c r="G12" i="2" s="1"/>
  <c r="L16" i="3"/>
  <c r="Z16" i="3" s="1"/>
  <c r="I10" i="2"/>
  <c r="H11" i="2"/>
  <c r="H12" i="2" s="1"/>
  <c r="H13" i="2"/>
  <c r="H19" i="2" s="1"/>
  <c r="K4" i="2"/>
  <c r="J18" i="3"/>
  <c r="X18" i="3" s="1"/>
  <c r="J67" i="1"/>
  <c r="D15" i="2"/>
  <c r="P8" i="2"/>
  <c r="P9" i="2"/>
  <c r="R4" i="2"/>
  <c r="Q67" i="1"/>
  <c r="O10" i="2"/>
  <c r="R65" i="1"/>
  <c r="P69" i="1"/>
  <c r="Q5" i="2"/>
  <c r="N12" i="2"/>
  <c r="N18" i="2"/>
  <c r="T14" i="2"/>
  <c r="N20" i="2"/>
  <c r="N73" i="2"/>
  <c r="T9" i="1"/>
  <c r="N9" i="20"/>
  <c r="D16" i="2"/>
  <c r="N11" i="3" s="1"/>
  <c r="AF5" i="1"/>
  <c r="AE8" i="1"/>
  <c r="E75" i="2"/>
  <c r="E22" i="2"/>
  <c r="E76" i="2" s="1"/>
  <c r="G18" i="2" l="1"/>
  <c r="AE13" i="1"/>
  <c r="AE63" i="1" s="1"/>
  <c r="AE20" i="1"/>
  <c r="AE26" i="1"/>
  <c r="AE38" i="1"/>
  <c r="AE36" i="1"/>
  <c r="AE41" i="1"/>
  <c r="AE28" i="1"/>
  <c r="AE32" i="1"/>
  <c r="AE31" i="1"/>
  <c r="AE30" i="1"/>
  <c r="AE37" i="1"/>
  <c r="AE21" i="1"/>
  <c r="AE33" i="1"/>
  <c r="AE27" i="1"/>
  <c r="AE35" i="1"/>
  <c r="AE14" i="1"/>
  <c r="AE29" i="1"/>
  <c r="AE19" i="1"/>
  <c r="AE43" i="1"/>
  <c r="AE15" i="1"/>
  <c r="AE18" i="1"/>
  <c r="AE23" i="1"/>
  <c r="AE17" i="1"/>
  <c r="AE39" i="1"/>
  <c r="AE42" i="1"/>
  <c r="AE34" i="1"/>
  <c r="AE22" i="1"/>
  <c r="AE24" i="1"/>
  <c r="AE25" i="1"/>
  <c r="AE40" i="1"/>
  <c r="AE16" i="1"/>
  <c r="H18" i="2"/>
  <c r="K17" i="3"/>
  <c r="Y17" i="3" s="1"/>
  <c r="J8" i="2"/>
  <c r="J9" i="2"/>
  <c r="I13" i="2"/>
  <c r="I19" i="2" s="1"/>
  <c r="I11" i="2"/>
  <c r="I12" i="2" s="1"/>
  <c r="J19" i="3"/>
  <c r="X19" i="3" s="1"/>
  <c r="K67" i="1"/>
  <c r="L4" i="2"/>
  <c r="F21" i="2"/>
  <c r="F74" i="2"/>
  <c r="J69" i="1"/>
  <c r="K5" i="2"/>
  <c r="G73" i="2"/>
  <c r="G20" i="2"/>
  <c r="L63" i="1"/>
  <c r="L65" i="1" s="1"/>
  <c r="H20" i="2"/>
  <c r="H73" i="2"/>
  <c r="M11" i="3"/>
  <c r="R5" i="2"/>
  <c r="Q69" i="1"/>
  <c r="N74" i="2"/>
  <c r="N21" i="2"/>
  <c r="S65" i="1"/>
  <c r="Q8" i="2"/>
  <c r="Q9" i="2"/>
  <c r="P10" i="2"/>
  <c r="R67" i="1"/>
  <c r="S4" i="2"/>
  <c r="U14" i="2"/>
  <c r="U9" i="1"/>
  <c r="O13" i="2"/>
  <c r="O19" i="2" s="1"/>
  <c r="O11" i="2"/>
  <c r="O12" i="2" s="1"/>
  <c r="N31" i="20"/>
  <c r="AF8" i="1"/>
  <c r="AG5" i="1"/>
  <c r="E16" i="2"/>
  <c r="N12" i="3" s="1"/>
  <c r="E15" i="2"/>
  <c r="I18" i="2" l="1"/>
  <c r="AF13" i="1"/>
  <c r="AF63" i="1" s="1"/>
  <c r="AF43" i="1"/>
  <c r="AF26" i="1"/>
  <c r="AF32" i="1"/>
  <c r="AF42" i="1"/>
  <c r="AF24" i="1"/>
  <c r="AF15" i="1"/>
  <c r="AF38" i="1"/>
  <c r="AF37" i="1"/>
  <c r="AF16" i="1"/>
  <c r="AF39" i="1"/>
  <c r="AF17" i="1"/>
  <c r="AF40" i="1"/>
  <c r="AF22" i="1"/>
  <c r="AF27" i="1"/>
  <c r="AF36" i="1"/>
  <c r="AF35" i="1"/>
  <c r="AF21" i="1"/>
  <c r="AF14" i="1"/>
  <c r="AF18" i="1"/>
  <c r="AF19" i="1"/>
  <c r="AF28" i="1"/>
  <c r="AF31" i="1"/>
  <c r="AF33" i="1"/>
  <c r="AF23" i="1"/>
  <c r="AF34" i="1"/>
  <c r="AF41" i="1"/>
  <c r="AF30" i="1"/>
  <c r="AF20" i="1"/>
  <c r="AF44" i="1"/>
  <c r="AF29" i="1"/>
  <c r="AF25" i="1"/>
  <c r="L5" i="2"/>
  <c r="K69" i="1"/>
  <c r="K8" i="2"/>
  <c r="K9" i="2"/>
  <c r="K18" i="3"/>
  <c r="Y18" i="3" s="1"/>
  <c r="I20" i="2"/>
  <c r="I73" i="2"/>
  <c r="L17" i="3"/>
  <c r="Z17" i="3" s="1"/>
  <c r="J10" i="2"/>
  <c r="F22" i="2"/>
  <c r="F75" i="2"/>
  <c r="M4" i="2"/>
  <c r="J20" i="3"/>
  <c r="X20" i="3" s="1"/>
  <c r="L67" i="1"/>
  <c r="G21" i="2"/>
  <c r="G74" i="2"/>
  <c r="H21" i="2"/>
  <c r="H74" i="2"/>
  <c r="M12" i="3"/>
  <c r="O20" i="2"/>
  <c r="O73" i="2"/>
  <c r="T4" i="2"/>
  <c r="S67" i="1"/>
  <c r="V14" i="2"/>
  <c r="S5" i="2"/>
  <c r="R69" i="1"/>
  <c r="P13" i="2"/>
  <c r="P19" i="2" s="1"/>
  <c r="P11" i="2"/>
  <c r="P12" i="2" s="1"/>
  <c r="R8" i="2"/>
  <c r="R9" i="2"/>
  <c r="Q10" i="2"/>
  <c r="V9" i="1"/>
  <c r="N22" i="2"/>
  <c r="N75" i="2"/>
  <c r="O18" i="2"/>
  <c r="T65" i="1"/>
  <c r="N32" i="20"/>
  <c r="AH5" i="1"/>
  <c r="AG8" i="1"/>
  <c r="AG13" i="1" l="1"/>
  <c r="AG63" i="1" s="1"/>
  <c r="AG40" i="1"/>
  <c r="AG38" i="1"/>
  <c r="AG42" i="1"/>
  <c r="AG43" i="1"/>
  <c r="AG27" i="1"/>
  <c r="AG45" i="1"/>
  <c r="AG15" i="1"/>
  <c r="AG39" i="1"/>
  <c r="AG36" i="1"/>
  <c r="AG34" i="1"/>
  <c r="AG30" i="1"/>
  <c r="AG21" i="1"/>
  <c r="AG44" i="1"/>
  <c r="AG33" i="1"/>
  <c r="AG28" i="1"/>
  <c r="AG29" i="1"/>
  <c r="AG26" i="1"/>
  <c r="AG16" i="1"/>
  <c r="AG32" i="1"/>
  <c r="AG22" i="1"/>
  <c r="AG18" i="1"/>
  <c r="AG19" i="1"/>
  <c r="AG23" i="1"/>
  <c r="AG24" i="1"/>
  <c r="AG20" i="1"/>
  <c r="AG25" i="1"/>
  <c r="AG31" i="1"/>
  <c r="AG14" i="1"/>
  <c r="AG35" i="1"/>
  <c r="AG37" i="1"/>
  <c r="AG41" i="1"/>
  <c r="AG17" i="1"/>
  <c r="L69" i="1"/>
  <c r="M5" i="2"/>
  <c r="I74" i="2"/>
  <c r="I21" i="2"/>
  <c r="K10" i="2"/>
  <c r="L18" i="3"/>
  <c r="Z18" i="3" s="1"/>
  <c r="G22" i="2"/>
  <c r="G75" i="2"/>
  <c r="F23" i="2"/>
  <c r="F76" i="2"/>
  <c r="H22" i="2"/>
  <c r="H75" i="2"/>
  <c r="J11" i="2"/>
  <c r="J12" i="2" s="1"/>
  <c r="J13" i="2"/>
  <c r="J19" i="2" s="1"/>
  <c r="L9" i="2"/>
  <c r="K19" i="3"/>
  <c r="Y19" i="3" s="1"/>
  <c r="L8" i="2"/>
  <c r="P18" i="2"/>
  <c r="W14" i="2"/>
  <c r="O74" i="2"/>
  <c r="O21" i="2"/>
  <c r="W9" i="1"/>
  <c r="Q11" i="2"/>
  <c r="Q12" i="2" s="1"/>
  <c r="Q13" i="2"/>
  <c r="Q19" i="2" s="1"/>
  <c r="T67" i="1"/>
  <c r="U4" i="2"/>
  <c r="U65" i="1"/>
  <c r="P20" i="2"/>
  <c r="P73" i="2"/>
  <c r="S9" i="2"/>
  <c r="S8" i="2"/>
  <c r="R10" i="2"/>
  <c r="S69" i="1"/>
  <c r="T5" i="2"/>
  <c r="N76" i="2"/>
  <c r="N23" i="2"/>
  <c r="AI5" i="1"/>
  <c r="AH8" i="1"/>
  <c r="J18" i="2" l="1"/>
  <c r="AH13" i="1"/>
  <c r="AH63" i="1" s="1"/>
  <c r="AH33" i="1"/>
  <c r="AH19" i="1"/>
  <c r="AH17" i="1"/>
  <c r="AH35" i="1"/>
  <c r="AH30" i="1"/>
  <c r="AH14" i="1"/>
  <c r="AH26" i="1"/>
  <c r="AH32" i="1"/>
  <c r="AH40" i="1"/>
  <c r="AH42" i="1"/>
  <c r="AH43" i="1"/>
  <c r="AH21" i="1"/>
  <c r="AH15" i="1"/>
  <c r="AH22" i="1"/>
  <c r="AH41" i="1"/>
  <c r="AH23" i="1"/>
  <c r="AH18" i="1"/>
  <c r="AH25" i="1"/>
  <c r="AH29" i="1"/>
  <c r="AH34" i="1"/>
  <c r="AH38" i="1"/>
  <c r="AH24" i="1"/>
  <c r="AH27" i="1"/>
  <c r="AH45" i="1"/>
  <c r="AH16" i="1"/>
  <c r="AH39" i="1"/>
  <c r="AH37" i="1"/>
  <c r="AH44" i="1"/>
  <c r="AH28" i="1"/>
  <c r="AH36" i="1"/>
  <c r="AH46" i="1"/>
  <c r="AH31" i="1"/>
  <c r="AH20" i="1"/>
  <c r="L19" i="3"/>
  <c r="Z19" i="3" s="1"/>
  <c r="L10" i="2"/>
  <c r="J20" i="2"/>
  <c r="J73" i="2"/>
  <c r="K13" i="2"/>
  <c r="K19" i="2" s="1"/>
  <c r="K11" i="2"/>
  <c r="K12" i="2" s="1"/>
  <c r="I75" i="2"/>
  <c r="I22" i="2"/>
  <c r="H76" i="2"/>
  <c r="H23" i="2"/>
  <c r="M8" i="2"/>
  <c r="M9" i="2"/>
  <c r="K20" i="3"/>
  <c r="Y20" i="3" s="1"/>
  <c r="G23" i="2"/>
  <c r="G76" i="2"/>
  <c r="F77" i="2"/>
  <c r="F16" i="2" s="1"/>
  <c r="N13" i="3" s="1"/>
  <c r="F15" i="2"/>
  <c r="M13" i="3" s="1"/>
  <c r="Q18" i="2"/>
  <c r="S10" i="2"/>
  <c r="U5" i="2"/>
  <c r="T69" i="1"/>
  <c r="V65" i="1"/>
  <c r="T9" i="2"/>
  <c r="T8" i="2"/>
  <c r="N77" i="2"/>
  <c r="N24" i="2"/>
  <c r="X9" i="1"/>
  <c r="P21" i="2"/>
  <c r="P74" i="2"/>
  <c r="Q20" i="2"/>
  <c r="Q73" i="2"/>
  <c r="V4" i="2"/>
  <c r="U67" i="1"/>
  <c r="X14" i="2"/>
  <c r="O75" i="2"/>
  <c r="O22" i="2"/>
  <c r="R11" i="2"/>
  <c r="R12" i="2" s="1"/>
  <c r="R13" i="2"/>
  <c r="R19" i="2" s="1"/>
  <c r="AJ5" i="1"/>
  <c r="AI8" i="1"/>
  <c r="AI13" i="1" l="1"/>
  <c r="AI63" i="1" s="1"/>
  <c r="AI14" i="1"/>
  <c r="AI42" i="1"/>
  <c r="AI41" i="1"/>
  <c r="AI32" i="1"/>
  <c r="AI37" i="1"/>
  <c r="AI28" i="1"/>
  <c r="AI20" i="1"/>
  <c r="AI30" i="1"/>
  <c r="AI35" i="1"/>
  <c r="AI38" i="1"/>
  <c r="AI43" i="1"/>
  <c r="AI45" i="1"/>
  <c r="AI19" i="1"/>
  <c r="AI25" i="1"/>
  <c r="AI15" i="1"/>
  <c r="AI23" i="1"/>
  <c r="AI44" i="1"/>
  <c r="AI34" i="1"/>
  <c r="AI39" i="1"/>
  <c r="AI33" i="1"/>
  <c r="AI21" i="1"/>
  <c r="AI46" i="1"/>
  <c r="AI36" i="1"/>
  <c r="AI22" i="1"/>
  <c r="AI31" i="1"/>
  <c r="AI47" i="1"/>
  <c r="AI17" i="1"/>
  <c r="AI18" i="1"/>
  <c r="AI16" i="1"/>
  <c r="AI27" i="1"/>
  <c r="AI26" i="1"/>
  <c r="AI29" i="1"/>
  <c r="AI40" i="1"/>
  <c r="AI24" i="1"/>
  <c r="K18" i="2"/>
  <c r="M10" i="2"/>
  <c r="L20" i="3"/>
  <c r="Z20" i="3" s="1"/>
  <c r="H24" i="2"/>
  <c r="H77" i="2"/>
  <c r="J74" i="2"/>
  <c r="J21" i="2"/>
  <c r="K20" i="2"/>
  <c r="K73" i="2"/>
  <c r="L11" i="2"/>
  <c r="L12" i="2" s="1"/>
  <c r="L13" i="2"/>
  <c r="L19" i="2" s="1"/>
  <c r="G77" i="2"/>
  <c r="G24" i="2"/>
  <c r="G78" i="2" s="1"/>
  <c r="I76" i="2"/>
  <c r="I23" i="2"/>
  <c r="R18" i="2"/>
  <c r="Y9" i="1"/>
  <c r="O76" i="2"/>
  <c r="O23" i="2"/>
  <c r="W65" i="1"/>
  <c r="Q74" i="2"/>
  <c r="Q21" i="2"/>
  <c r="T10" i="2"/>
  <c r="P75" i="2"/>
  <c r="P22" i="2"/>
  <c r="V67" i="1"/>
  <c r="W4" i="2"/>
  <c r="R73" i="2"/>
  <c r="R20" i="2"/>
  <c r="V5" i="2"/>
  <c r="U69" i="1"/>
  <c r="Y14" i="2"/>
  <c r="U8" i="2"/>
  <c r="U9" i="2"/>
  <c r="N78" i="2"/>
  <c r="N25" i="2"/>
  <c r="S13" i="2"/>
  <c r="S19" i="2" s="1"/>
  <c r="S11" i="2"/>
  <c r="S12" i="2" s="1"/>
  <c r="AJ8" i="1"/>
  <c r="AK5" i="1"/>
  <c r="G15" i="2" l="1"/>
  <c r="M14" i="3" s="1"/>
  <c r="L18" i="2"/>
  <c r="AJ13" i="1"/>
  <c r="AJ63" i="1" s="1"/>
  <c r="AJ47" i="1"/>
  <c r="AJ28" i="1"/>
  <c r="AJ46" i="1"/>
  <c r="AJ36" i="1"/>
  <c r="AJ48" i="1"/>
  <c r="AJ27" i="1"/>
  <c r="AJ14" i="1"/>
  <c r="AJ23" i="1"/>
  <c r="AJ44" i="1"/>
  <c r="AJ15" i="1"/>
  <c r="AJ40" i="1"/>
  <c r="AJ34" i="1"/>
  <c r="AJ35" i="1"/>
  <c r="AJ24" i="1"/>
  <c r="AJ39" i="1"/>
  <c r="AJ38" i="1"/>
  <c r="AJ45" i="1"/>
  <c r="AJ32" i="1"/>
  <c r="AJ22" i="1"/>
  <c r="AJ33" i="1"/>
  <c r="AJ41" i="1"/>
  <c r="AJ43" i="1"/>
  <c r="AJ31" i="1"/>
  <c r="AJ20" i="1"/>
  <c r="AJ19" i="1"/>
  <c r="AJ21" i="1"/>
  <c r="AJ16" i="1"/>
  <c r="AJ26" i="1"/>
  <c r="AJ30" i="1"/>
  <c r="AJ17" i="1"/>
  <c r="AJ18" i="1"/>
  <c r="AJ25" i="1"/>
  <c r="AJ37" i="1"/>
  <c r="AJ42" i="1"/>
  <c r="AJ29" i="1"/>
  <c r="G16" i="2"/>
  <c r="N14" i="3" s="1"/>
  <c r="J22" i="2"/>
  <c r="J75" i="2"/>
  <c r="K74" i="2"/>
  <c r="K21" i="2"/>
  <c r="H25" i="2"/>
  <c r="H79" i="2" s="1"/>
  <c r="H78" i="2"/>
  <c r="H16" i="2" s="1"/>
  <c r="N15" i="3" s="1"/>
  <c r="H15" i="2"/>
  <c r="M15" i="3" s="1"/>
  <c r="I77" i="2"/>
  <c r="I24" i="2"/>
  <c r="L20" i="2"/>
  <c r="L73" i="2"/>
  <c r="M13" i="2"/>
  <c r="M19" i="2" s="1"/>
  <c r="M11" i="2"/>
  <c r="M12" i="2" s="1"/>
  <c r="S18" i="2"/>
  <c r="Q75" i="2"/>
  <c r="Q22" i="2"/>
  <c r="P76" i="2"/>
  <c r="P23" i="2"/>
  <c r="X4" i="2"/>
  <c r="W67" i="1"/>
  <c r="U10" i="2"/>
  <c r="T13" i="2"/>
  <c r="T19" i="2" s="1"/>
  <c r="T11" i="2"/>
  <c r="T12" i="2" s="1"/>
  <c r="O24" i="2"/>
  <c r="O77" i="2"/>
  <c r="S73" i="2"/>
  <c r="S20" i="2"/>
  <c r="Z9" i="1"/>
  <c r="V9" i="2"/>
  <c r="V8" i="2"/>
  <c r="V69" i="1"/>
  <c r="W5" i="2"/>
  <c r="N79" i="2"/>
  <c r="N26" i="2"/>
  <c r="R74" i="2"/>
  <c r="R21" i="2"/>
  <c r="X65" i="1"/>
  <c r="Z14" i="2"/>
  <c r="AL5" i="1"/>
  <c r="AK8" i="1"/>
  <c r="M18" i="2" l="1"/>
  <c r="AK13" i="1"/>
  <c r="AK63" i="1" s="1"/>
  <c r="AK33" i="1"/>
  <c r="AK49" i="1"/>
  <c r="AK22" i="1"/>
  <c r="AK18" i="1"/>
  <c r="AK34" i="1"/>
  <c r="AK36" i="1"/>
  <c r="AK37" i="1"/>
  <c r="AK14" i="1"/>
  <c r="AK45" i="1"/>
  <c r="AK25" i="1"/>
  <c r="AK38" i="1"/>
  <c r="AK19" i="1"/>
  <c r="AK31" i="1"/>
  <c r="AK42" i="1"/>
  <c r="AK48" i="1"/>
  <c r="AK17" i="1"/>
  <c r="AK28" i="1"/>
  <c r="AK43" i="1"/>
  <c r="AK39" i="1"/>
  <c r="AK35" i="1"/>
  <c r="AK16" i="1"/>
  <c r="AK24" i="1"/>
  <c r="AK29" i="1"/>
  <c r="AK46" i="1"/>
  <c r="AK27" i="1"/>
  <c r="AK26" i="1"/>
  <c r="AK32" i="1"/>
  <c r="AK20" i="1"/>
  <c r="AK15" i="1"/>
  <c r="AK40" i="1"/>
  <c r="AK30" i="1"/>
  <c r="AK44" i="1"/>
  <c r="AK23" i="1"/>
  <c r="AK21" i="1"/>
  <c r="AK47" i="1"/>
  <c r="AK41" i="1"/>
  <c r="M73" i="2"/>
  <c r="M20" i="2"/>
  <c r="I78" i="2"/>
  <c r="I25" i="2"/>
  <c r="K22" i="2"/>
  <c r="K75" i="2"/>
  <c r="L74" i="2"/>
  <c r="L21" i="2"/>
  <c r="J76" i="2"/>
  <c r="J23" i="2"/>
  <c r="R75" i="2"/>
  <c r="R22" i="2"/>
  <c r="O78" i="2"/>
  <c r="O25" i="2"/>
  <c r="W69" i="1"/>
  <c r="X5" i="2"/>
  <c r="V10" i="2"/>
  <c r="Y4" i="2"/>
  <c r="X67" i="1"/>
  <c r="Y65" i="1"/>
  <c r="Y67" i="1" s="1"/>
  <c r="AA14" i="2"/>
  <c r="T18" i="2"/>
  <c r="P24" i="2"/>
  <c r="P77" i="2"/>
  <c r="AA9" i="1"/>
  <c r="S21" i="2"/>
  <c r="S74" i="2"/>
  <c r="T73" i="2"/>
  <c r="T20" i="2"/>
  <c r="Q76" i="2"/>
  <c r="Q23" i="2"/>
  <c r="N80" i="2"/>
  <c r="N27" i="2"/>
  <c r="W8" i="2"/>
  <c r="W9" i="2"/>
  <c r="U11" i="2"/>
  <c r="U12" i="2" s="1"/>
  <c r="U13" i="2"/>
  <c r="U19" i="2" s="1"/>
  <c r="AM5" i="1"/>
  <c r="AL8" i="1"/>
  <c r="AL13" i="1" l="1"/>
  <c r="AL63" i="1" s="1"/>
  <c r="AL50" i="1"/>
  <c r="AL21" i="1"/>
  <c r="AL47" i="1"/>
  <c r="AL26" i="1"/>
  <c r="AL40" i="1"/>
  <c r="AL24" i="1"/>
  <c r="AL45" i="1"/>
  <c r="AL34" i="1"/>
  <c r="AL18" i="1"/>
  <c r="AL43" i="1"/>
  <c r="AL39" i="1"/>
  <c r="AL35" i="1"/>
  <c r="AL15" i="1"/>
  <c r="AL37" i="1"/>
  <c r="AL22" i="1"/>
  <c r="AL23" i="1"/>
  <c r="AL33" i="1"/>
  <c r="AL48" i="1"/>
  <c r="AL27" i="1"/>
  <c r="AL19" i="1"/>
  <c r="AL49" i="1"/>
  <c r="AL32" i="1"/>
  <c r="AL44" i="1"/>
  <c r="AL41" i="1"/>
  <c r="AL46" i="1"/>
  <c r="AL17" i="1"/>
  <c r="AL36" i="1"/>
  <c r="AL20" i="1"/>
  <c r="AL38" i="1"/>
  <c r="AL16" i="1"/>
  <c r="AL14" i="1"/>
  <c r="AL25" i="1"/>
  <c r="AL31" i="1"/>
  <c r="AL28" i="1"/>
  <c r="AL29" i="1"/>
  <c r="AL30" i="1"/>
  <c r="AL42" i="1"/>
  <c r="J24" i="2"/>
  <c r="J77" i="2"/>
  <c r="M74" i="2"/>
  <c r="M21" i="2"/>
  <c r="L75" i="2"/>
  <c r="L22" i="2"/>
  <c r="K76" i="2"/>
  <c r="K23" i="2"/>
  <c r="I79" i="2"/>
  <c r="I26" i="2"/>
  <c r="I80" i="2" s="1"/>
  <c r="I16" i="2" s="1"/>
  <c r="N16" i="3" s="1"/>
  <c r="U18" i="2"/>
  <c r="Z65" i="1"/>
  <c r="V11" i="2"/>
  <c r="V12" i="2" s="1"/>
  <c r="V13" i="2"/>
  <c r="V19" i="2" s="1"/>
  <c r="S22" i="2"/>
  <c r="S75" i="2"/>
  <c r="U73" i="2"/>
  <c r="U20" i="2"/>
  <c r="X69" i="1"/>
  <c r="Y5" i="2"/>
  <c r="X9" i="2"/>
  <c r="X8" i="2"/>
  <c r="Q77" i="2"/>
  <c r="Q24" i="2"/>
  <c r="O79" i="2"/>
  <c r="O26" i="2"/>
  <c r="N28" i="2"/>
  <c r="N81" i="2"/>
  <c r="AB14" i="2"/>
  <c r="P78" i="2"/>
  <c r="P25" i="2"/>
  <c r="T21" i="2"/>
  <c r="T74" i="2"/>
  <c r="R23" i="2"/>
  <c r="R76" i="2"/>
  <c r="Z4" i="2"/>
  <c r="W10" i="2"/>
  <c r="AB9" i="1"/>
  <c r="AN5" i="1"/>
  <c r="AM8" i="1"/>
  <c r="I15" i="2" l="1"/>
  <c r="M16" i="3" s="1"/>
  <c r="AM13" i="1"/>
  <c r="AM63" i="1" s="1"/>
  <c r="AM44" i="1"/>
  <c r="AM42" i="1"/>
  <c r="AM30" i="1"/>
  <c r="AM36" i="1"/>
  <c r="AM33" i="1"/>
  <c r="AM18" i="1"/>
  <c r="AM46" i="1"/>
  <c r="AM31" i="1"/>
  <c r="AM49" i="1"/>
  <c r="AM19" i="1"/>
  <c r="AM37" i="1"/>
  <c r="AM45" i="1"/>
  <c r="AM16" i="1"/>
  <c r="AM26" i="1"/>
  <c r="AM24" i="1"/>
  <c r="AM29" i="1"/>
  <c r="AM17" i="1"/>
  <c r="AM39" i="1"/>
  <c r="AM32" i="1"/>
  <c r="AM28" i="1"/>
  <c r="AM14" i="1"/>
  <c r="AM50" i="1"/>
  <c r="AM27" i="1"/>
  <c r="AM25" i="1"/>
  <c r="AM38" i="1"/>
  <c r="AM47" i="1"/>
  <c r="AM35" i="1"/>
  <c r="AM20" i="1"/>
  <c r="AM40" i="1"/>
  <c r="AM21" i="1"/>
  <c r="AM23" i="1"/>
  <c r="AM51" i="1"/>
  <c r="AM43" i="1"/>
  <c r="AM34" i="1"/>
  <c r="AM48" i="1"/>
  <c r="AM15" i="1"/>
  <c r="AM22" i="1"/>
  <c r="AM41" i="1"/>
  <c r="M22" i="2"/>
  <c r="M75" i="2"/>
  <c r="K24" i="2"/>
  <c r="K77" i="2"/>
  <c r="J25" i="2"/>
  <c r="J78" i="2"/>
  <c r="L23" i="2"/>
  <c r="L76" i="2"/>
  <c r="Z67" i="1"/>
  <c r="AA5" i="2" s="1"/>
  <c r="AA4" i="2"/>
  <c r="Q25" i="2"/>
  <c r="Q78" i="2"/>
  <c r="Y9" i="2"/>
  <c r="Y8" i="2"/>
  <c r="AC9" i="1"/>
  <c r="W11" i="2"/>
  <c r="W12" i="2" s="1"/>
  <c r="W13" i="2"/>
  <c r="W19" i="2" s="1"/>
  <c r="U74" i="2"/>
  <c r="U21" i="2"/>
  <c r="Y69" i="1"/>
  <c r="Z5" i="2"/>
  <c r="P26" i="2"/>
  <c r="P79" i="2"/>
  <c r="X10" i="2"/>
  <c r="T22" i="2"/>
  <c r="T75" i="2"/>
  <c r="O27" i="2"/>
  <c r="O80" i="2"/>
  <c r="V18" i="2"/>
  <c r="AA65" i="1"/>
  <c r="AA67" i="1" s="1"/>
  <c r="N82" i="2"/>
  <c r="N29" i="2"/>
  <c r="S76" i="2"/>
  <c r="S23" i="2"/>
  <c r="AC14" i="2"/>
  <c r="R24" i="2"/>
  <c r="R77" i="2"/>
  <c r="V73" i="2"/>
  <c r="V20" i="2"/>
  <c r="AN8" i="1"/>
  <c r="AO5" i="1"/>
  <c r="AN13" i="1" l="1"/>
  <c r="AN63" i="1" s="1"/>
  <c r="AN18" i="1"/>
  <c r="AN43" i="1"/>
  <c r="AN35" i="1"/>
  <c r="AN34" i="1"/>
  <c r="AN20" i="1"/>
  <c r="AN42" i="1"/>
  <c r="AN19" i="1"/>
  <c r="AN29" i="1"/>
  <c r="AN28" i="1"/>
  <c r="AN27" i="1"/>
  <c r="AN32" i="1"/>
  <c r="AN52" i="1"/>
  <c r="AN31" i="1"/>
  <c r="AN21" i="1"/>
  <c r="AN33" i="1"/>
  <c r="AN44" i="1"/>
  <c r="AN24" i="1"/>
  <c r="AN30" i="1"/>
  <c r="AN46" i="1"/>
  <c r="AN25" i="1"/>
  <c r="AN49" i="1"/>
  <c r="AN47" i="1"/>
  <c r="AN48" i="1"/>
  <c r="AN14" i="1"/>
  <c r="AN17" i="1"/>
  <c r="AN39" i="1"/>
  <c r="AN36" i="1"/>
  <c r="AN40" i="1"/>
  <c r="AN38" i="1"/>
  <c r="AN26" i="1"/>
  <c r="AN37" i="1"/>
  <c r="AN51" i="1"/>
  <c r="AN23" i="1"/>
  <c r="AN41" i="1"/>
  <c r="AN15" i="1"/>
  <c r="AN22" i="1"/>
  <c r="AN45" i="1"/>
  <c r="AN50" i="1"/>
  <c r="AN16" i="1"/>
  <c r="J26" i="2"/>
  <c r="J79" i="2"/>
  <c r="K78" i="2"/>
  <c r="K25" i="2"/>
  <c r="M23" i="2"/>
  <c r="M76" i="2"/>
  <c r="L24" i="2"/>
  <c r="L77" i="2"/>
  <c r="W18" i="2"/>
  <c r="Z69" i="1"/>
  <c r="T23" i="2"/>
  <c r="T76" i="2"/>
  <c r="Y10" i="2"/>
  <c r="N83" i="2"/>
  <c r="N30" i="2"/>
  <c r="AB4" i="2"/>
  <c r="U75" i="2"/>
  <c r="U22" i="2"/>
  <c r="V21" i="2"/>
  <c r="V74" i="2"/>
  <c r="AA8" i="2"/>
  <c r="AA9" i="2"/>
  <c r="X13" i="2"/>
  <c r="X19" i="2" s="1"/>
  <c r="X11" i="2"/>
  <c r="X12" i="2" s="1"/>
  <c r="W73" i="2"/>
  <c r="W20" i="2"/>
  <c r="Q26" i="2"/>
  <c r="Q79" i="2"/>
  <c r="Z8" i="2"/>
  <c r="Z9" i="2"/>
  <c r="AB65" i="1"/>
  <c r="AB67" i="1" s="1"/>
  <c r="S24" i="2"/>
  <c r="S77" i="2"/>
  <c r="R25" i="2"/>
  <c r="R78" i="2"/>
  <c r="O28" i="2"/>
  <c r="O81" i="2"/>
  <c r="P80" i="2"/>
  <c r="P27" i="2"/>
  <c r="AD14" i="2"/>
  <c r="AD9" i="1"/>
  <c r="AP5" i="1"/>
  <c r="AO8" i="1"/>
  <c r="AO13" i="1" l="1"/>
  <c r="AO63" i="1" s="1"/>
  <c r="AO36" i="1"/>
  <c r="AO30" i="1"/>
  <c r="AO32" i="1"/>
  <c r="AO52" i="1"/>
  <c r="AO34" i="1"/>
  <c r="AO15" i="1"/>
  <c r="AO20" i="1"/>
  <c r="AO50" i="1"/>
  <c r="AO37" i="1"/>
  <c r="AO44" i="1"/>
  <c r="AO22" i="1"/>
  <c r="AO25" i="1"/>
  <c r="AO28" i="1"/>
  <c r="AO31" i="1"/>
  <c r="AO14" i="1"/>
  <c r="AO18" i="1"/>
  <c r="AO46" i="1"/>
  <c r="AO45" i="1"/>
  <c r="AO48" i="1"/>
  <c r="AO43" i="1"/>
  <c r="AO24" i="1"/>
  <c r="AO41" i="1"/>
  <c r="AO51" i="1"/>
  <c r="AO16" i="1"/>
  <c r="AO23" i="1"/>
  <c r="AO29" i="1"/>
  <c r="AO27" i="1"/>
  <c r="AO19" i="1"/>
  <c r="AO42" i="1"/>
  <c r="AO40" i="1"/>
  <c r="AO38" i="1"/>
  <c r="AO33" i="1"/>
  <c r="AO39" i="1"/>
  <c r="AO26" i="1"/>
  <c r="AO21" i="1"/>
  <c r="AO53" i="1"/>
  <c r="AO17" i="1"/>
  <c r="AO35" i="1"/>
  <c r="AO47" i="1"/>
  <c r="AO49" i="1"/>
  <c r="K79" i="2"/>
  <c r="K26" i="2"/>
  <c r="L25" i="2"/>
  <c r="L78" i="2"/>
  <c r="J27" i="2"/>
  <c r="J80" i="2"/>
  <c r="M77" i="2"/>
  <c r="M24" i="2"/>
  <c r="X18" i="2"/>
  <c r="AE14" i="2"/>
  <c r="P81" i="2"/>
  <c r="P28" i="2"/>
  <c r="AE9" i="1"/>
  <c r="Q80" i="2"/>
  <c r="Q27" i="2"/>
  <c r="N84" i="2"/>
  <c r="N31" i="2"/>
  <c r="W21" i="2"/>
  <c r="W74" i="2"/>
  <c r="O29" i="2"/>
  <c r="O82" i="2"/>
  <c r="S78" i="2"/>
  <c r="S25" i="2"/>
  <c r="V75" i="2"/>
  <c r="V22" i="2"/>
  <c r="R79" i="2"/>
  <c r="R26" i="2"/>
  <c r="Z10" i="2"/>
  <c r="AA10" i="2"/>
  <c r="AC4" i="2"/>
  <c r="U76" i="2"/>
  <c r="U23" i="2"/>
  <c r="Y11" i="2"/>
  <c r="Y12" i="2" s="1"/>
  <c r="Y13" i="2"/>
  <c r="Y19" i="2" s="1"/>
  <c r="AC65" i="1"/>
  <c r="AC67" i="1" s="1"/>
  <c r="X73" i="2"/>
  <c r="X20" i="2"/>
  <c r="AB5" i="2"/>
  <c r="AA69" i="1"/>
  <c r="T24" i="2"/>
  <c r="T77" i="2"/>
  <c r="AQ5" i="1"/>
  <c r="AP8" i="1"/>
  <c r="AP13" i="1" l="1"/>
  <c r="AP63" i="1" s="1"/>
  <c r="AP18" i="1"/>
  <c r="AP41" i="1"/>
  <c r="AP51" i="1"/>
  <c r="AP37" i="1"/>
  <c r="AP46" i="1"/>
  <c r="AP14" i="1"/>
  <c r="AP38" i="1"/>
  <c r="AP54" i="1"/>
  <c r="AP27" i="1"/>
  <c r="AP16" i="1"/>
  <c r="AP25" i="1"/>
  <c r="AP36" i="1"/>
  <c r="AP30" i="1"/>
  <c r="AP22" i="1"/>
  <c r="AP44" i="1"/>
  <c r="AP29" i="1"/>
  <c r="AP53" i="1"/>
  <c r="AP47" i="1"/>
  <c r="AP50" i="1"/>
  <c r="AP20" i="1"/>
  <c r="AP33" i="1"/>
  <c r="AP43" i="1"/>
  <c r="AP24" i="1"/>
  <c r="AP26" i="1"/>
  <c r="AP19" i="1"/>
  <c r="AP15" i="1"/>
  <c r="AP48" i="1"/>
  <c r="AP42" i="1"/>
  <c r="AP39" i="1"/>
  <c r="AP23" i="1"/>
  <c r="AP35" i="1"/>
  <c r="AP52" i="1"/>
  <c r="AP32" i="1"/>
  <c r="AP17" i="1"/>
  <c r="AP45" i="1"/>
  <c r="AP28" i="1"/>
  <c r="AP49" i="1"/>
  <c r="AP31" i="1"/>
  <c r="AP21" i="1"/>
  <c r="AP40" i="1"/>
  <c r="AP34" i="1"/>
  <c r="J81" i="2"/>
  <c r="J15" i="2"/>
  <c r="M17" i="3" s="1"/>
  <c r="L26" i="2"/>
  <c r="L79" i="2"/>
  <c r="K80" i="2"/>
  <c r="K27" i="2"/>
  <c r="M78" i="2"/>
  <c r="M25" i="2"/>
  <c r="J16" i="2"/>
  <c r="N17" i="3" s="1"/>
  <c r="Y18" i="2"/>
  <c r="S26" i="2"/>
  <c r="S79" i="2"/>
  <c r="Q28" i="2"/>
  <c r="Q81" i="2"/>
  <c r="Y73" i="2"/>
  <c r="Y20" i="2"/>
  <c r="AA13" i="2"/>
  <c r="AA19" i="2" s="1"/>
  <c r="AA11" i="2"/>
  <c r="AA12" i="2" s="1"/>
  <c r="T78" i="2"/>
  <c r="T25" i="2"/>
  <c r="U24" i="2"/>
  <c r="U77" i="2"/>
  <c r="Z13" i="2"/>
  <c r="Z19" i="2" s="1"/>
  <c r="Z11" i="2"/>
  <c r="Z12" i="2" s="1"/>
  <c r="O30" i="2"/>
  <c r="O83" i="2"/>
  <c r="AD4" i="2"/>
  <c r="AD65" i="1"/>
  <c r="AD67" i="1" s="1"/>
  <c r="AB9" i="2"/>
  <c r="AB8" i="2"/>
  <c r="W22" i="2"/>
  <c r="W75" i="2"/>
  <c r="AF9" i="1"/>
  <c r="AF14" i="2"/>
  <c r="R80" i="2"/>
  <c r="R27" i="2"/>
  <c r="X74" i="2"/>
  <c r="X21" i="2"/>
  <c r="AC5" i="2"/>
  <c r="AB69" i="1"/>
  <c r="V23" i="2"/>
  <c r="V76" i="2"/>
  <c r="N85" i="2"/>
  <c r="N16" i="2" s="1"/>
  <c r="N15" i="2"/>
  <c r="P82" i="2"/>
  <c r="P29" i="2"/>
  <c r="AR5" i="1"/>
  <c r="AQ8" i="1"/>
  <c r="AQ13" i="1" l="1"/>
  <c r="AQ63" i="1" s="1"/>
  <c r="AQ40" i="1"/>
  <c r="AQ16" i="1"/>
  <c r="AQ46" i="1"/>
  <c r="AQ14" i="1"/>
  <c r="AQ38" i="1"/>
  <c r="AQ49" i="1"/>
  <c r="AQ51" i="1"/>
  <c r="AQ55" i="1"/>
  <c r="AQ53" i="1"/>
  <c r="AQ41" i="1"/>
  <c r="AQ50" i="1"/>
  <c r="AQ18" i="1"/>
  <c r="AQ17" i="1"/>
  <c r="AQ23" i="1"/>
  <c r="AQ32" i="1"/>
  <c r="AQ54" i="1"/>
  <c r="AQ39" i="1"/>
  <c r="AQ34" i="1"/>
  <c r="AQ15" i="1"/>
  <c r="AQ52" i="1"/>
  <c r="AQ24" i="1"/>
  <c r="AQ42" i="1"/>
  <c r="AQ21" i="1"/>
  <c r="AQ33" i="1"/>
  <c r="AQ25" i="1"/>
  <c r="AQ48" i="1"/>
  <c r="AQ44" i="1"/>
  <c r="AQ36" i="1"/>
  <c r="AQ27" i="1"/>
  <c r="AQ30" i="1"/>
  <c r="AQ45" i="1"/>
  <c r="AQ28" i="1"/>
  <c r="AQ26" i="1"/>
  <c r="AQ35" i="1"/>
  <c r="AQ29" i="1"/>
  <c r="AQ37" i="1"/>
  <c r="AQ19" i="1"/>
  <c r="AQ31" i="1"/>
  <c r="AQ20" i="1"/>
  <c r="AQ47" i="1"/>
  <c r="AQ43" i="1"/>
  <c r="AQ22" i="1"/>
  <c r="K28" i="2"/>
  <c r="K82" i="2" s="1"/>
  <c r="K81" i="2"/>
  <c r="L27" i="2"/>
  <c r="L80" i="2"/>
  <c r="M79" i="2"/>
  <c r="M26" i="2"/>
  <c r="AA20" i="2"/>
  <c r="AA73" i="2"/>
  <c r="V24" i="2"/>
  <c r="V77" i="2"/>
  <c r="AE4" i="2"/>
  <c r="Z73" i="2"/>
  <c r="Z20" i="2"/>
  <c r="Y21" i="2"/>
  <c r="Y74" i="2"/>
  <c r="AG14" i="2"/>
  <c r="AC69" i="1"/>
  <c r="AD5" i="2"/>
  <c r="R81" i="2"/>
  <c r="R28" i="2"/>
  <c r="AC9" i="2"/>
  <c r="AC8" i="2"/>
  <c r="U25" i="2"/>
  <c r="U78" i="2"/>
  <c r="P83" i="2"/>
  <c r="P30" i="2"/>
  <c r="X22" i="2"/>
  <c r="X75" i="2"/>
  <c r="T79" i="2"/>
  <c r="T26" i="2"/>
  <c r="Q29" i="2"/>
  <c r="Q82" i="2"/>
  <c r="W76" i="2"/>
  <c r="W23" i="2"/>
  <c r="O84" i="2"/>
  <c r="O31" i="2"/>
  <c r="AA18" i="2"/>
  <c r="S80" i="2"/>
  <c r="S27" i="2"/>
  <c r="AG9" i="1"/>
  <c r="AE65" i="1"/>
  <c r="AE67" i="1" s="1"/>
  <c r="AB10" i="2"/>
  <c r="Z18" i="2"/>
  <c r="AR8" i="1"/>
  <c r="AS5" i="1"/>
  <c r="AR13" i="1" l="1"/>
  <c r="AR63" i="1" s="1"/>
  <c r="AR49" i="1"/>
  <c r="AR45" i="1"/>
  <c r="AR55" i="1"/>
  <c r="AR36" i="1"/>
  <c r="AR31" i="1"/>
  <c r="AR48" i="1"/>
  <c r="AR18" i="1"/>
  <c r="AR26" i="1"/>
  <c r="AR40" i="1"/>
  <c r="AR44" i="1"/>
  <c r="AR37" i="1"/>
  <c r="AR28" i="1"/>
  <c r="AR25" i="1"/>
  <c r="AR22" i="1"/>
  <c r="AR16" i="1"/>
  <c r="AR46" i="1"/>
  <c r="AR47" i="1"/>
  <c r="AR42" i="1"/>
  <c r="AR30" i="1"/>
  <c r="AR38" i="1"/>
  <c r="AR52" i="1"/>
  <c r="AR56" i="1"/>
  <c r="AR34" i="1"/>
  <c r="AR39" i="1"/>
  <c r="AR21" i="1"/>
  <c r="AR54" i="1"/>
  <c r="AR50" i="1"/>
  <c r="AR41" i="1"/>
  <c r="AR51" i="1"/>
  <c r="AR19" i="1"/>
  <c r="AR17" i="1"/>
  <c r="AR27" i="1"/>
  <c r="AR15" i="1"/>
  <c r="AR32" i="1"/>
  <c r="AR53" i="1"/>
  <c r="AR24" i="1"/>
  <c r="AR35" i="1"/>
  <c r="AR14" i="1"/>
  <c r="AR29" i="1"/>
  <c r="AR20" i="1"/>
  <c r="AR33" i="1"/>
  <c r="AR43" i="1"/>
  <c r="AR23" i="1"/>
  <c r="K15" i="2"/>
  <c r="M18" i="3" s="1"/>
  <c r="L28" i="2"/>
  <c r="L81" i="2"/>
  <c r="K16" i="2"/>
  <c r="N18" i="3" s="1"/>
  <c r="M27" i="2"/>
  <c r="M80" i="2"/>
  <c r="S28" i="2"/>
  <c r="S81" i="2"/>
  <c r="W77" i="2"/>
  <c r="W24" i="2"/>
  <c r="P31" i="2"/>
  <c r="P84" i="2"/>
  <c r="AD8" i="2"/>
  <c r="AD9" i="2"/>
  <c r="AH9" i="1"/>
  <c r="R29" i="2"/>
  <c r="R82" i="2"/>
  <c r="AF65" i="1"/>
  <c r="AF67" i="1" s="1"/>
  <c r="Q83" i="2"/>
  <c r="Q30" i="2"/>
  <c r="U26" i="2"/>
  <c r="U79" i="2"/>
  <c r="X23" i="2"/>
  <c r="X76" i="2"/>
  <c r="AD69" i="1"/>
  <c r="AE5" i="2"/>
  <c r="AB13" i="2"/>
  <c r="AB19" i="2" s="1"/>
  <c r="AB11" i="2"/>
  <c r="AB12" i="2" s="1"/>
  <c r="T27" i="2"/>
  <c r="T80" i="2"/>
  <c r="AF4" i="2"/>
  <c r="AC10" i="2"/>
  <c r="Y75" i="2"/>
  <c r="Y22" i="2"/>
  <c r="O85" i="2"/>
  <c r="O32" i="2"/>
  <c r="O86" i="2" s="1"/>
  <c r="V78" i="2"/>
  <c r="V25" i="2"/>
  <c r="AH14" i="2"/>
  <c r="Z74" i="2"/>
  <c r="Z21" i="2"/>
  <c r="AA74" i="2"/>
  <c r="AA21" i="2"/>
  <c r="AT5" i="1"/>
  <c r="AS8" i="1"/>
  <c r="AS13" i="1" l="1"/>
  <c r="AS63" i="1" s="1"/>
  <c r="AS56" i="1"/>
  <c r="AS42" i="1"/>
  <c r="AS17" i="1"/>
  <c r="AS38" i="1"/>
  <c r="AS34" i="1"/>
  <c r="AS37" i="1"/>
  <c r="AS18" i="1"/>
  <c r="AS45" i="1"/>
  <c r="AS47" i="1"/>
  <c r="AS27" i="1"/>
  <c r="AS53" i="1"/>
  <c r="AS28" i="1"/>
  <c r="AS24" i="1"/>
  <c r="AS55" i="1"/>
  <c r="AS20" i="1"/>
  <c r="AS39" i="1"/>
  <c r="AS41" i="1"/>
  <c r="AS43" i="1"/>
  <c r="AS57" i="1"/>
  <c r="AS54" i="1"/>
  <c r="AS32" i="1"/>
  <c r="AS50" i="1"/>
  <c r="AS23" i="1"/>
  <c r="AS51" i="1"/>
  <c r="AS46" i="1"/>
  <c r="AS49" i="1"/>
  <c r="AS40" i="1"/>
  <c r="AS33" i="1"/>
  <c r="AS14" i="1"/>
  <c r="AS48" i="1"/>
  <c r="AS22" i="1"/>
  <c r="AS35" i="1"/>
  <c r="AS21" i="1"/>
  <c r="AS15" i="1"/>
  <c r="AS31" i="1"/>
  <c r="AS44" i="1"/>
  <c r="AS30" i="1"/>
  <c r="AS19" i="1"/>
  <c r="AS36" i="1"/>
  <c r="AS29" i="1"/>
  <c r="AS16" i="1"/>
  <c r="AS52" i="1"/>
  <c r="AS25" i="1"/>
  <c r="AS26" i="1"/>
  <c r="M28" i="2"/>
  <c r="M81" i="2"/>
  <c r="L82" i="2"/>
  <c r="L29" i="2"/>
  <c r="O15" i="2"/>
  <c r="AG65" i="1"/>
  <c r="O16" i="2"/>
  <c r="AB18" i="2"/>
  <c r="Z22" i="2"/>
  <c r="Z75" i="2"/>
  <c r="R30" i="2"/>
  <c r="R83" i="2"/>
  <c r="X77" i="2"/>
  <c r="X24" i="2"/>
  <c r="P32" i="2"/>
  <c r="P85" i="2"/>
  <c r="Y76" i="2"/>
  <c r="Y23" i="2"/>
  <c r="T28" i="2"/>
  <c r="T81" i="2"/>
  <c r="AI14" i="2"/>
  <c r="W78" i="2"/>
  <c r="W25" i="2"/>
  <c r="AA22" i="2"/>
  <c r="AA75" i="2"/>
  <c r="AE8" i="2"/>
  <c r="AE9" i="2"/>
  <c r="AI9" i="1"/>
  <c r="U27" i="2"/>
  <c r="U80" i="2"/>
  <c r="V26" i="2"/>
  <c r="V79" i="2"/>
  <c r="AF5" i="2"/>
  <c r="AE69" i="1"/>
  <c r="AD10" i="2"/>
  <c r="Q84" i="2"/>
  <c r="Q31" i="2"/>
  <c r="AG4" i="2"/>
  <c r="AC13" i="2"/>
  <c r="AC19" i="2" s="1"/>
  <c r="AC11" i="2"/>
  <c r="AC12" i="2" s="1"/>
  <c r="AB73" i="2"/>
  <c r="AB20" i="2"/>
  <c r="S82" i="2"/>
  <c r="S29" i="2"/>
  <c r="AU5" i="1"/>
  <c r="AT8" i="1"/>
  <c r="AT13" i="1" l="1"/>
  <c r="AT63" i="1" s="1"/>
  <c r="AT38" i="1"/>
  <c r="AT18" i="1"/>
  <c r="AT40" i="1"/>
  <c r="AT29" i="1"/>
  <c r="AT53" i="1"/>
  <c r="AT49" i="1"/>
  <c r="AT37" i="1"/>
  <c r="AT54" i="1"/>
  <c r="AT36" i="1"/>
  <c r="AT57" i="1"/>
  <c r="AT47" i="1"/>
  <c r="AT17" i="1"/>
  <c r="AT24" i="1"/>
  <c r="AT15" i="1"/>
  <c r="AT48" i="1"/>
  <c r="AT32" i="1"/>
  <c r="AT33" i="1"/>
  <c r="AT34" i="1"/>
  <c r="AT50" i="1"/>
  <c r="AT22" i="1"/>
  <c r="AT51" i="1"/>
  <c r="AT30" i="1"/>
  <c r="AT16" i="1"/>
  <c r="AT28" i="1"/>
  <c r="AT14" i="1"/>
  <c r="AT19" i="1"/>
  <c r="AT44" i="1"/>
  <c r="AT58" i="1"/>
  <c r="AT25" i="1"/>
  <c r="AT52" i="1"/>
  <c r="AT43" i="1"/>
  <c r="AT21" i="1"/>
  <c r="AT31" i="1"/>
  <c r="AT27" i="1"/>
  <c r="AT56" i="1"/>
  <c r="AT20" i="1"/>
  <c r="AT39" i="1"/>
  <c r="AT42" i="1"/>
  <c r="AT41" i="1"/>
  <c r="AT35" i="1"/>
  <c r="AT46" i="1"/>
  <c r="AT26" i="1"/>
  <c r="AT55" i="1"/>
  <c r="AT23" i="1"/>
  <c r="AT45" i="1"/>
  <c r="L83" i="2"/>
  <c r="L16" i="2" s="1"/>
  <c r="N19" i="3" s="1"/>
  <c r="L15" i="2"/>
  <c r="M19" i="3" s="1"/>
  <c r="M82" i="2"/>
  <c r="M29" i="2"/>
  <c r="AG67" i="1"/>
  <c r="AG69" i="1" s="1"/>
  <c r="AH4" i="2"/>
  <c r="AC18" i="2"/>
  <c r="AF8" i="2"/>
  <c r="AF9" i="2"/>
  <c r="AE10" i="2"/>
  <c r="P33" i="2"/>
  <c r="P86" i="2"/>
  <c r="X25" i="2"/>
  <c r="X78" i="2"/>
  <c r="AC20" i="2"/>
  <c r="AC73" i="2"/>
  <c r="Q85" i="2"/>
  <c r="Q32" i="2"/>
  <c r="AA76" i="2"/>
  <c r="AA23" i="2"/>
  <c r="Y24" i="2"/>
  <c r="Y77" i="2"/>
  <c r="AB21" i="2"/>
  <c r="AB74" i="2"/>
  <c r="T82" i="2"/>
  <c r="T29" i="2"/>
  <c r="R31" i="2"/>
  <c r="R84" i="2"/>
  <c r="AG5" i="2"/>
  <c r="AF69" i="1"/>
  <c r="AJ14" i="2"/>
  <c r="V80" i="2"/>
  <c r="V27" i="2"/>
  <c r="S30" i="2"/>
  <c r="S83" i="2"/>
  <c r="U81" i="2"/>
  <c r="U28" i="2"/>
  <c r="W26" i="2"/>
  <c r="W79" i="2"/>
  <c r="AD13" i="2"/>
  <c r="AD19" i="2" s="1"/>
  <c r="AD11" i="2"/>
  <c r="AD12" i="2" s="1"/>
  <c r="AH65" i="1"/>
  <c r="AH67" i="1" s="1"/>
  <c r="AJ9" i="1"/>
  <c r="Z76" i="2"/>
  <c r="Z23" i="2"/>
  <c r="AV5" i="1"/>
  <c r="AU8" i="1"/>
  <c r="AU13" i="1" l="1"/>
  <c r="AU63" i="1" s="1"/>
  <c r="AU38" i="1"/>
  <c r="AU15" i="1"/>
  <c r="AU44" i="1"/>
  <c r="AU51" i="1"/>
  <c r="AU28" i="1"/>
  <c r="AU31" i="1"/>
  <c r="AU49" i="1"/>
  <c r="AU59" i="1"/>
  <c r="AU40" i="1"/>
  <c r="AU58" i="1"/>
  <c r="AU17" i="1"/>
  <c r="AU29" i="1"/>
  <c r="AU37" i="1"/>
  <c r="AU54" i="1"/>
  <c r="AU41" i="1"/>
  <c r="AU50" i="1"/>
  <c r="AU14" i="1"/>
  <c r="AU48" i="1"/>
  <c r="AU43" i="1"/>
  <c r="AU18" i="1"/>
  <c r="AU19" i="1"/>
  <c r="AU23" i="1"/>
  <c r="AU35" i="1"/>
  <c r="AU20" i="1"/>
  <c r="AU52" i="1"/>
  <c r="AU32" i="1"/>
  <c r="AU56" i="1"/>
  <c r="AU53" i="1"/>
  <c r="AU24" i="1"/>
  <c r="AU42" i="1"/>
  <c r="AU30" i="1"/>
  <c r="AU16" i="1"/>
  <c r="AU47" i="1"/>
  <c r="AU26" i="1"/>
  <c r="AU33" i="1"/>
  <c r="AU39" i="1"/>
  <c r="AU21" i="1"/>
  <c r="AU46" i="1"/>
  <c r="AU27" i="1"/>
  <c r="AU36" i="1"/>
  <c r="AU34" i="1"/>
  <c r="AU22" i="1"/>
  <c r="AU45" i="1"/>
  <c r="AU55" i="1"/>
  <c r="AU57" i="1"/>
  <c r="AU25" i="1"/>
  <c r="M83" i="2"/>
  <c r="M30" i="2"/>
  <c r="M84" i="2" s="1"/>
  <c r="AH5" i="2"/>
  <c r="AH9" i="2" s="1"/>
  <c r="AD18" i="2"/>
  <c r="AK14" i="2"/>
  <c r="T83" i="2"/>
  <c r="T30" i="2"/>
  <c r="P87" i="2"/>
  <c r="P16" i="2" s="1"/>
  <c r="P15" i="2"/>
  <c r="AI4" i="2"/>
  <c r="Q33" i="2"/>
  <c r="Q86" i="2"/>
  <c r="AE13" i="2"/>
  <c r="AE19" i="2" s="1"/>
  <c r="AE11" i="2"/>
  <c r="AE12" i="2" s="1"/>
  <c r="U82" i="2"/>
  <c r="U29" i="2"/>
  <c r="S84" i="2"/>
  <c r="S31" i="2"/>
  <c r="V81" i="2"/>
  <c r="V28" i="2"/>
  <c r="AB22" i="2"/>
  <c r="AB75" i="2"/>
  <c r="AF10" i="2"/>
  <c r="AC21" i="2"/>
  <c r="AC74" i="2"/>
  <c r="Z24" i="2"/>
  <c r="Z77" i="2"/>
  <c r="AD73" i="2"/>
  <c r="AD20" i="2"/>
  <c r="AI65" i="1"/>
  <c r="AI67" i="1" s="1"/>
  <c r="AG9" i="2"/>
  <c r="AG8" i="2"/>
  <c r="W80" i="2"/>
  <c r="W27" i="2"/>
  <c r="AK9" i="1"/>
  <c r="Y25" i="2"/>
  <c r="Y78" i="2"/>
  <c r="X79" i="2"/>
  <c r="X26" i="2"/>
  <c r="R85" i="2"/>
  <c r="R32" i="2"/>
  <c r="AA24" i="2"/>
  <c r="AA77" i="2"/>
  <c r="AV8" i="1"/>
  <c r="AW5" i="1"/>
  <c r="AV13" i="1" l="1"/>
  <c r="AV63" i="1" s="1"/>
  <c r="AV40" i="1"/>
  <c r="AV55" i="1"/>
  <c r="AV17" i="1"/>
  <c r="AV54" i="1"/>
  <c r="AV16" i="1"/>
  <c r="AV22" i="1"/>
  <c r="AV29" i="1"/>
  <c r="AV49" i="1"/>
  <c r="AV19" i="1"/>
  <c r="AV26" i="1"/>
  <c r="AV58" i="1"/>
  <c r="AV44" i="1"/>
  <c r="AV35" i="1"/>
  <c r="AV27" i="1"/>
  <c r="AV36" i="1"/>
  <c r="AV37" i="1"/>
  <c r="AV38" i="1"/>
  <c r="AV28" i="1"/>
  <c r="AV50" i="1"/>
  <c r="AV30" i="1"/>
  <c r="AV24" i="1"/>
  <c r="AV52" i="1"/>
  <c r="AV31" i="1"/>
  <c r="AV34" i="1"/>
  <c r="AV32" i="1"/>
  <c r="AV57" i="1"/>
  <c r="AV39" i="1"/>
  <c r="AV15" i="1"/>
  <c r="AV18" i="1"/>
  <c r="AV14" i="1"/>
  <c r="AV56" i="1"/>
  <c r="AV42" i="1"/>
  <c r="AV20" i="1"/>
  <c r="AV51" i="1"/>
  <c r="AV43" i="1"/>
  <c r="AV45" i="1"/>
  <c r="AV47" i="1"/>
  <c r="AV41" i="1"/>
  <c r="AV23" i="1"/>
  <c r="AV48" i="1"/>
  <c r="AV59" i="1"/>
  <c r="AV60" i="1"/>
  <c r="AV53" i="1"/>
  <c r="AV25" i="1"/>
  <c r="AV46" i="1"/>
  <c r="AV33" i="1"/>
  <c r="AV21" i="1"/>
  <c r="M15" i="2"/>
  <c r="M20" i="3" s="1"/>
  <c r="M16" i="2"/>
  <c r="N20" i="3" s="1"/>
  <c r="AH8" i="2"/>
  <c r="AE18" i="2"/>
  <c r="AG10" i="2"/>
  <c r="Z25" i="2"/>
  <c r="Z78" i="2"/>
  <c r="AF13" i="2"/>
  <c r="AF19" i="2" s="1"/>
  <c r="AF11" i="2"/>
  <c r="AF12" i="2" s="1"/>
  <c r="U30" i="2"/>
  <c r="U83" i="2"/>
  <c r="AI5" i="2"/>
  <c r="AH69" i="1"/>
  <c r="AJ4" i="2"/>
  <c r="AB76" i="2"/>
  <c r="AB23" i="2"/>
  <c r="AL14" i="2"/>
  <c r="AD74" i="2"/>
  <c r="AD21" i="2"/>
  <c r="AC22" i="2"/>
  <c r="AC75" i="2"/>
  <c r="V82" i="2"/>
  <c r="V29" i="2"/>
  <c r="AE73" i="2"/>
  <c r="AE20" i="2"/>
  <c r="R86" i="2"/>
  <c r="R33" i="2"/>
  <c r="W81" i="2"/>
  <c r="W28" i="2"/>
  <c r="AH10" i="2"/>
  <c r="AJ65" i="1"/>
  <c r="AJ67" i="1" s="1"/>
  <c r="Y79" i="2"/>
  <c r="Y26" i="2"/>
  <c r="AA25" i="2"/>
  <c r="AA78" i="2"/>
  <c r="AL9" i="1"/>
  <c r="S32" i="2"/>
  <c r="S85" i="2"/>
  <c r="T31" i="2"/>
  <c r="T84" i="2"/>
  <c r="X80" i="2"/>
  <c r="X27" i="2"/>
  <c r="Q34" i="2"/>
  <c r="Q88" i="2" s="1"/>
  <c r="Q87" i="2"/>
  <c r="AX5" i="1"/>
  <c r="AW8" i="1"/>
  <c r="AW13" i="1" l="1"/>
  <c r="AW63" i="1" s="1"/>
  <c r="AW38" i="1"/>
  <c r="AW59" i="1"/>
  <c r="AW48" i="1"/>
  <c r="AW55" i="1"/>
  <c r="AW15" i="1"/>
  <c r="AW32" i="1"/>
  <c r="AW51" i="1"/>
  <c r="AW47" i="1"/>
  <c r="AW41" i="1"/>
  <c r="AW39" i="1"/>
  <c r="AW36" i="1"/>
  <c r="AW23" i="1"/>
  <c r="AW29" i="1"/>
  <c r="AW22" i="1"/>
  <c r="AW37" i="1"/>
  <c r="AW42" i="1"/>
  <c r="AW30" i="1"/>
  <c r="AW50" i="1"/>
  <c r="AW45" i="1"/>
  <c r="AW57" i="1"/>
  <c r="AW16" i="1"/>
  <c r="AW60" i="1"/>
  <c r="AW18" i="1"/>
  <c r="AW26" i="1"/>
  <c r="AW58" i="1"/>
  <c r="AW40" i="1"/>
  <c r="AW34" i="1"/>
  <c r="AW35" i="1"/>
  <c r="AW61" i="1"/>
  <c r="AW14" i="1"/>
  <c r="AW54" i="1"/>
  <c r="AW33" i="1"/>
  <c r="AW44" i="1"/>
  <c r="AW53" i="1"/>
  <c r="AW56" i="1"/>
  <c r="AW27" i="1"/>
  <c r="AW46" i="1"/>
  <c r="AW25" i="1"/>
  <c r="AW49" i="1"/>
  <c r="AW21" i="1"/>
  <c r="AW24" i="1"/>
  <c r="AW31" i="1"/>
  <c r="AW17" i="1"/>
  <c r="AW28" i="1"/>
  <c r="AW20" i="1"/>
  <c r="AW19" i="1"/>
  <c r="AW52" i="1"/>
  <c r="AW43" i="1"/>
  <c r="AE74" i="2"/>
  <c r="AE21" i="2"/>
  <c r="V30" i="2"/>
  <c r="V83" i="2"/>
  <c r="AK65" i="1"/>
  <c r="AK67" i="1" s="1"/>
  <c r="AM9" i="1"/>
  <c r="Z79" i="2"/>
  <c r="Z26" i="2"/>
  <c r="AH11" i="2"/>
  <c r="AH12" i="2" s="1"/>
  <c r="AH13" i="2"/>
  <c r="AH19" i="2" s="1"/>
  <c r="T32" i="2"/>
  <c r="T85" i="2"/>
  <c r="AA79" i="2"/>
  <c r="AA26" i="2"/>
  <c r="W82" i="2"/>
  <c r="W29" i="2"/>
  <c r="AI9" i="2"/>
  <c r="AI8" i="2"/>
  <c r="AF73" i="2"/>
  <c r="AF20" i="2"/>
  <c r="Y80" i="2"/>
  <c r="Y27" i="2"/>
  <c r="AC76" i="2"/>
  <c r="AC23" i="2"/>
  <c r="AG11" i="2"/>
  <c r="AG12" i="2" s="1"/>
  <c r="AG13" i="2"/>
  <c r="AG19" i="2" s="1"/>
  <c r="X81" i="2"/>
  <c r="X28" i="2"/>
  <c r="AJ5" i="2"/>
  <c r="AI69" i="1"/>
  <c r="S86" i="2"/>
  <c r="S33" i="2"/>
  <c r="R34" i="2"/>
  <c r="R87" i="2"/>
  <c r="AD22" i="2"/>
  <c r="AD75" i="2"/>
  <c r="AB24" i="2"/>
  <c r="AB77" i="2"/>
  <c r="U31" i="2"/>
  <c r="U84" i="2"/>
  <c r="Q16" i="2"/>
  <c r="AM14" i="2"/>
  <c r="AK4" i="2"/>
  <c r="AF18" i="2"/>
  <c r="Q15" i="2"/>
  <c r="AX8" i="1"/>
  <c r="AX13" i="1" l="1"/>
  <c r="AX63" i="1" s="1"/>
  <c r="AX18" i="1"/>
  <c r="AX27" i="1"/>
  <c r="AX39" i="1"/>
  <c r="AX44" i="1"/>
  <c r="AX62" i="1"/>
  <c r="AX36" i="1"/>
  <c r="AX51" i="1"/>
  <c r="AX41" i="1"/>
  <c r="AX53" i="1"/>
  <c r="AX14" i="1"/>
  <c r="AX19" i="1"/>
  <c r="AX22" i="1"/>
  <c r="AX42" i="1"/>
  <c r="AX20" i="1"/>
  <c r="AX52" i="1"/>
  <c r="AX28" i="1"/>
  <c r="AX17" i="1"/>
  <c r="AX47" i="1"/>
  <c r="AX55" i="1"/>
  <c r="AX46" i="1"/>
  <c r="AX16" i="1"/>
  <c r="AX50" i="1"/>
  <c r="AX54" i="1"/>
  <c r="AX23" i="1"/>
  <c r="AX30" i="1"/>
  <c r="AX31" i="1"/>
  <c r="AX38" i="1"/>
  <c r="AX43" i="1"/>
  <c r="AX59" i="1"/>
  <c r="AX40" i="1"/>
  <c r="AX49" i="1"/>
  <c r="AX58" i="1"/>
  <c r="AX45" i="1"/>
  <c r="AX29" i="1"/>
  <c r="AX24" i="1"/>
  <c r="AX21" i="1"/>
  <c r="AX61" i="1"/>
  <c r="AX35" i="1"/>
  <c r="AX57" i="1"/>
  <c r="AX32" i="1"/>
  <c r="AX15" i="1"/>
  <c r="AX34" i="1"/>
  <c r="AX60" i="1"/>
  <c r="AX48" i="1"/>
  <c r="AX26" i="1"/>
  <c r="AX25" i="1"/>
  <c r="AX33" i="1"/>
  <c r="AX37" i="1"/>
  <c r="AX56" i="1"/>
  <c r="AH18" i="2"/>
  <c r="AB25" i="2"/>
  <c r="AB78" i="2"/>
  <c r="AC77" i="2"/>
  <c r="AC24" i="2"/>
  <c r="AI10" i="2"/>
  <c r="AL65" i="1"/>
  <c r="AL67" i="1" s="1"/>
  <c r="AJ8" i="2"/>
  <c r="AJ9" i="2"/>
  <c r="W30" i="2"/>
  <c r="W83" i="2"/>
  <c r="AH20" i="2"/>
  <c r="AH73" i="2"/>
  <c r="V31" i="2"/>
  <c r="V84" i="2"/>
  <c r="AK5" i="2"/>
  <c r="AJ69" i="1"/>
  <c r="AD76" i="2"/>
  <c r="AD23" i="2"/>
  <c r="X29" i="2"/>
  <c r="X82" i="2"/>
  <c r="Y28" i="2"/>
  <c r="Y81" i="2"/>
  <c r="T86" i="2"/>
  <c r="T33" i="2"/>
  <c r="AA80" i="2"/>
  <c r="AA27" i="2"/>
  <c r="Z80" i="2"/>
  <c r="Z27" i="2"/>
  <c r="AN9" i="1"/>
  <c r="R88" i="2"/>
  <c r="R35" i="2"/>
  <c r="R89" i="2" s="1"/>
  <c r="AG73" i="2"/>
  <c r="AG20" i="2"/>
  <c r="AF21" i="2"/>
  <c r="AF74" i="2"/>
  <c r="AE22" i="2"/>
  <c r="AE75" i="2"/>
  <c r="AL4" i="2"/>
  <c r="AG18" i="2"/>
  <c r="AN14" i="2"/>
  <c r="U32" i="2"/>
  <c r="U85" i="2"/>
  <c r="S34" i="2"/>
  <c r="S87" i="2"/>
  <c r="R16" i="2" l="1"/>
  <c r="X83" i="2"/>
  <c r="X30" i="2"/>
  <c r="T34" i="2"/>
  <c r="T87" i="2"/>
  <c r="AD77" i="2"/>
  <c r="AD24" i="2"/>
  <c r="AH21" i="2"/>
  <c r="AH74" i="2"/>
  <c r="AI13" i="2"/>
  <c r="AI19" i="2" s="1"/>
  <c r="AI11" i="2"/>
  <c r="AI12" i="2" s="1"/>
  <c r="U33" i="2"/>
  <c r="U86" i="2"/>
  <c r="AO14" i="2"/>
  <c r="W31" i="2"/>
  <c r="W84" i="2"/>
  <c r="AC25" i="2"/>
  <c r="AC78" i="2"/>
  <c r="AJ10" i="2"/>
  <c r="S88" i="2"/>
  <c r="S35" i="2"/>
  <c r="AM65" i="1"/>
  <c r="AM67" i="1" s="1"/>
  <c r="AE76" i="2"/>
  <c r="AE23" i="2"/>
  <c r="Z81" i="2"/>
  <c r="Z28" i="2"/>
  <c r="AL5" i="2"/>
  <c r="AK69" i="1"/>
  <c r="AF22" i="2"/>
  <c r="AF75" i="2"/>
  <c r="AO9" i="1"/>
  <c r="AK9" i="2"/>
  <c r="AK8" i="2"/>
  <c r="AG74" i="2"/>
  <c r="AG21" i="2"/>
  <c r="AA28" i="2"/>
  <c r="AA81" i="2"/>
  <c r="Y82" i="2"/>
  <c r="Y29" i="2"/>
  <c r="AB26" i="2"/>
  <c r="AB79" i="2"/>
  <c r="R15" i="2"/>
  <c r="V85" i="2"/>
  <c r="V32" i="2"/>
  <c r="AM4" i="2"/>
  <c r="AI18" i="2" l="1"/>
  <c r="V33" i="2"/>
  <c r="V86" i="2"/>
  <c r="AP14" i="2"/>
  <c r="AN65" i="1"/>
  <c r="AN67" i="1" s="1"/>
  <c r="AD78" i="2"/>
  <c r="AD25" i="2"/>
  <c r="AE77" i="2"/>
  <c r="AE24" i="2"/>
  <c r="AC79" i="2"/>
  <c r="AC26" i="2"/>
  <c r="U87" i="2"/>
  <c r="U34" i="2"/>
  <c r="AG75" i="2"/>
  <c r="AG22" i="2"/>
  <c r="AF76" i="2"/>
  <c r="AF23" i="2"/>
  <c r="AN4" i="2"/>
  <c r="T88" i="2"/>
  <c r="T35" i="2"/>
  <c r="S89" i="2"/>
  <c r="S36" i="2"/>
  <c r="W32" i="2"/>
  <c r="W85" i="2"/>
  <c r="X31" i="2"/>
  <c r="X84" i="2"/>
  <c r="AI73" i="2"/>
  <c r="AI20" i="2"/>
  <c r="AB80" i="2"/>
  <c r="AB27" i="2"/>
  <c r="AK10" i="2"/>
  <c r="AL9" i="2"/>
  <c r="AL8" i="2"/>
  <c r="AJ13" i="2"/>
  <c r="AJ19" i="2" s="1"/>
  <c r="AJ11" i="2"/>
  <c r="AJ12" i="2" s="1"/>
  <c r="AP9" i="1"/>
  <c r="AA82" i="2"/>
  <c r="AA29" i="2"/>
  <c r="AM5" i="2"/>
  <c r="AL69" i="1"/>
  <c r="Y30" i="2"/>
  <c r="Y83" i="2"/>
  <c r="Z82" i="2"/>
  <c r="Z29" i="2"/>
  <c r="AH75" i="2"/>
  <c r="AH22" i="2"/>
  <c r="AJ18" i="2" l="1"/>
  <c r="AQ14" i="2"/>
  <c r="AK11" i="2"/>
  <c r="AK12" i="2" s="1"/>
  <c r="AK13" i="2"/>
  <c r="AK19" i="2" s="1"/>
  <c r="AQ9" i="1"/>
  <c r="AO4" i="2"/>
  <c r="Y84" i="2"/>
  <c r="Y31" i="2"/>
  <c r="W86" i="2"/>
  <c r="W33" i="2"/>
  <c r="AC80" i="2"/>
  <c r="AC27" i="2"/>
  <c r="AO65" i="1"/>
  <c r="AO67" i="1" s="1"/>
  <c r="Z83" i="2"/>
  <c r="Z30" i="2"/>
  <c r="AD26" i="2"/>
  <c r="AD79" i="2"/>
  <c r="X32" i="2"/>
  <c r="X85" i="2"/>
  <c r="AB28" i="2"/>
  <c r="AB81" i="2"/>
  <c r="AN5" i="2"/>
  <c r="AM69" i="1"/>
  <c r="AM9" i="2"/>
  <c r="AM8" i="2"/>
  <c r="AI21" i="2"/>
  <c r="AI74" i="2"/>
  <c r="S90" i="2"/>
  <c r="S16" i="2" s="1"/>
  <c r="S15" i="2"/>
  <c r="AF24" i="2"/>
  <c r="AF77" i="2"/>
  <c r="AJ20" i="2"/>
  <c r="AJ73" i="2"/>
  <c r="AH23" i="2"/>
  <c r="AH76" i="2"/>
  <c r="AA30" i="2"/>
  <c r="AA83" i="2"/>
  <c r="AE25" i="2"/>
  <c r="AE78" i="2"/>
  <c r="V34" i="2"/>
  <c r="V87" i="2"/>
  <c r="T89" i="2"/>
  <c r="T36" i="2"/>
  <c r="U35" i="2"/>
  <c r="U88" i="2"/>
  <c r="AL10" i="2"/>
  <c r="AG23" i="2"/>
  <c r="AG76" i="2"/>
  <c r="AK18" i="2" l="1"/>
  <c r="AN8" i="2"/>
  <c r="AN9" i="2"/>
  <c r="AK73" i="2"/>
  <c r="AK20" i="2"/>
  <c r="U89" i="2"/>
  <c r="U36" i="2"/>
  <c r="AA31" i="2"/>
  <c r="AA84" i="2"/>
  <c r="AG24" i="2"/>
  <c r="AG77" i="2"/>
  <c r="T37" i="2"/>
  <c r="T90" i="2"/>
  <c r="AB82" i="2"/>
  <c r="AB29" i="2"/>
  <c r="AC28" i="2"/>
  <c r="AC81" i="2"/>
  <c r="AP65" i="1"/>
  <c r="AP67" i="1" s="1"/>
  <c r="AN69" i="1"/>
  <c r="AO5" i="2"/>
  <c r="AH24" i="2"/>
  <c r="AH77" i="2"/>
  <c r="AI75" i="2"/>
  <c r="AI22" i="2"/>
  <c r="AL11" i="2"/>
  <c r="AL12" i="2" s="1"/>
  <c r="AL13" i="2"/>
  <c r="AL19" i="2" s="1"/>
  <c r="AF25" i="2"/>
  <c r="AF78" i="2"/>
  <c r="X86" i="2"/>
  <c r="X33" i="2"/>
  <c r="Y85" i="2"/>
  <c r="Y32" i="2"/>
  <c r="AR9" i="1"/>
  <c r="V88" i="2"/>
  <c r="V35" i="2"/>
  <c r="AJ21" i="2"/>
  <c r="AJ74" i="2"/>
  <c r="AM10" i="2"/>
  <c r="W87" i="2"/>
  <c r="W34" i="2"/>
  <c r="AR14" i="2"/>
  <c r="AE79" i="2"/>
  <c r="AE26" i="2"/>
  <c r="Z84" i="2"/>
  <c r="Z31" i="2"/>
  <c r="AP4" i="2"/>
  <c r="AD80" i="2"/>
  <c r="AD27" i="2"/>
  <c r="AL18" i="2" l="1"/>
  <c r="AE27" i="2"/>
  <c r="AE80" i="2"/>
  <c r="U90" i="2"/>
  <c r="U37" i="2"/>
  <c r="AM11" i="2"/>
  <c r="AM12" i="2" s="1"/>
  <c r="AM13" i="2"/>
  <c r="AM19" i="2" s="1"/>
  <c r="AK21" i="2"/>
  <c r="AK74" i="2"/>
  <c r="AS9" i="1"/>
  <c r="AF79" i="2"/>
  <c r="AF26" i="2"/>
  <c r="AO9" i="2"/>
  <c r="AO8" i="2"/>
  <c r="T91" i="2"/>
  <c r="T16" i="2" s="1"/>
  <c r="T15" i="2"/>
  <c r="AB30" i="2"/>
  <c r="AB83" i="2"/>
  <c r="AJ22" i="2"/>
  <c r="AJ75" i="2"/>
  <c r="AN10" i="2"/>
  <c r="AS14" i="2"/>
  <c r="AH25" i="2"/>
  <c r="AH78" i="2"/>
  <c r="Y86" i="2"/>
  <c r="Y33" i="2"/>
  <c r="AL20" i="2"/>
  <c r="AL73" i="2"/>
  <c r="AQ4" i="2"/>
  <c r="AG25" i="2"/>
  <c r="AG78" i="2"/>
  <c r="AO69" i="1"/>
  <c r="AP5" i="2"/>
  <c r="AQ65" i="1"/>
  <c r="AQ67" i="1" s="1"/>
  <c r="V36" i="2"/>
  <c r="V89" i="2"/>
  <c r="AD81" i="2"/>
  <c r="AD28" i="2"/>
  <c r="Z32" i="2"/>
  <c r="Z85" i="2"/>
  <c r="W88" i="2"/>
  <c r="W35" i="2"/>
  <c r="X87" i="2"/>
  <c r="X34" i="2"/>
  <c r="AI76" i="2"/>
  <c r="AI23" i="2"/>
  <c r="AC29" i="2"/>
  <c r="AC82" i="2"/>
  <c r="AA85" i="2"/>
  <c r="AA32" i="2"/>
  <c r="AC30" i="2" l="1"/>
  <c r="AC83" i="2"/>
  <c r="AL21" i="2"/>
  <c r="AL74" i="2"/>
  <c r="AT9" i="1"/>
  <c r="AK22" i="2"/>
  <c r="AK75" i="2"/>
  <c r="X35" i="2"/>
  <c r="X88" i="2"/>
  <c r="AD29" i="2"/>
  <c r="AD82" i="2"/>
  <c r="AG79" i="2"/>
  <c r="AG26" i="2"/>
  <c r="AN11" i="2"/>
  <c r="AN12" i="2" s="1"/>
  <c r="AN13" i="2"/>
  <c r="AN19" i="2" s="1"/>
  <c r="AO10" i="2"/>
  <c r="AM18" i="2"/>
  <c r="AA33" i="2"/>
  <c r="AA86" i="2"/>
  <c r="W89" i="2"/>
  <c r="W36" i="2"/>
  <c r="AQ5" i="2"/>
  <c r="AQ17" i="2" s="1"/>
  <c r="AP69" i="1"/>
  <c r="AR65" i="1"/>
  <c r="AR67" i="1" s="1"/>
  <c r="AJ23" i="2"/>
  <c r="AJ76" i="2"/>
  <c r="AF27" i="2"/>
  <c r="AF80" i="2"/>
  <c r="Z86" i="2"/>
  <c r="Z33" i="2"/>
  <c r="Y34" i="2"/>
  <c r="Y87" i="2"/>
  <c r="V90" i="2"/>
  <c r="V37" i="2"/>
  <c r="U38" i="2"/>
  <c r="U91" i="2"/>
  <c r="AP8" i="2"/>
  <c r="AP9" i="2"/>
  <c r="AI24" i="2"/>
  <c r="AI77" i="2"/>
  <c r="AH26" i="2"/>
  <c r="AH79" i="2"/>
  <c r="AM73" i="2"/>
  <c r="AM20" i="2"/>
  <c r="AR4" i="2"/>
  <c r="AB31" i="2"/>
  <c r="AB84" i="2"/>
  <c r="AT14" i="2"/>
  <c r="AE81" i="2"/>
  <c r="AE28" i="2"/>
  <c r="AI25" i="2" l="1"/>
  <c r="AI78" i="2"/>
  <c r="AP10" i="2"/>
  <c r="AF81" i="2"/>
  <c r="AF28" i="2"/>
  <c r="AG27" i="2"/>
  <c r="AG80" i="2"/>
  <c r="AK23" i="2"/>
  <c r="AK76" i="2"/>
  <c r="AM74" i="2"/>
  <c r="AM21" i="2"/>
  <c r="Y88" i="2"/>
  <c r="Y35" i="2"/>
  <c r="AJ24" i="2"/>
  <c r="AJ77" i="2"/>
  <c r="AU14" i="2"/>
  <c r="AR5" i="2"/>
  <c r="AR9" i="2" s="1"/>
  <c r="AQ69" i="1"/>
  <c r="AS4" i="2"/>
  <c r="AD30" i="2"/>
  <c r="AD83" i="2"/>
  <c r="U92" i="2"/>
  <c r="U16" i="2" s="1"/>
  <c r="U15" i="2"/>
  <c r="AL75" i="2"/>
  <c r="AL22" i="2"/>
  <c r="AA34" i="2"/>
  <c r="AA87" i="2"/>
  <c r="AS65" i="1"/>
  <c r="AS67" i="1" s="1"/>
  <c r="AH80" i="2"/>
  <c r="AH27" i="2"/>
  <c r="V38" i="2"/>
  <c r="V91" i="2"/>
  <c r="Z34" i="2"/>
  <c r="Z87" i="2"/>
  <c r="AQ8" i="2"/>
  <c r="AQ9" i="2"/>
  <c r="AN73" i="2"/>
  <c r="AN20" i="2"/>
  <c r="AU9" i="1"/>
  <c r="AO13" i="2"/>
  <c r="AO19" i="2" s="1"/>
  <c r="AO11" i="2"/>
  <c r="AO12" i="2" s="1"/>
  <c r="AE82" i="2"/>
  <c r="AE29" i="2"/>
  <c r="AB32" i="2"/>
  <c r="AB85" i="2"/>
  <c r="W37" i="2"/>
  <c r="W90" i="2"/>
  <c r="AN18" i="2"/>
  <c r="X89" i="2"/>
  <c r="X36" i="2"/>
  <c r="AC84" i="2"/>
  <c r="AC31" i="2"/>
  <c r="AR17" i="2" l="1"/>
  <c r="AO18" i="2"/>
  <c r="AS5" i="2"/>
  <c r="AS9" i="2" s="1"/>
  <c r="AR69" i="1"/>
  <c r="Y36" i="2"/>
  <c r="Y89" i="2"/>
  <c r="AF82" i="2"/>
  <c r="AF29" i="2"/>
  <c r="AG28" i="2"/>
  <c r="AG81" i="2"/>
  <c r="AA35" i="2"/>
  <c r="AA88" i="2"/>
  <c r="W91" i="2"/>
  <c r="W38" i="2"/>
  <c r="Z35" i="2"/>
  <c r="Z88" i="2"/>
  <c r="AM75" i="2"/>
  <c r="AM22" i="2"/>
  <c r="AT4" i="2"/>
  <c r="AD31" i="2"/>
  <c r="AD84" i="2"/>
  <c r="AJ78" i="2"/>
  <c r="AJ25" i="2"/>
  <c r="AO73" i="2"/>
  <c r="AO20" i="2"/>
  <c r="AV14" i="2"/>
  <c r="AL76" i="2"/>
  <c r="AL23" i="2"/>
  <c r="AP13" i="2"/>
  <c r="AP19" i="2" s="1"/>
  <c r="AP11" i="2"/>
  <c r="AP12" i="2" s="1"/>
  <c r="AV9" i="1"/>
  <c r="AT65" i="1"/>
  <c r="AT67" i="1" s="1"/>
  <c r="AK24" i="2"/>
  <c r="AK77" i="2"/>
  <c r="AI79" i="2"/>
  <c r="AI26" i="2"/>
  <c r="AC32" i="2"/>
  <c r="AC85" i="2"/>
  <c r="AB86" i="2"/>
  <c r="AB33" i="2"/>
  <c r="AN74" i="2"/>
  <c r="AN21" i="2"/>
  <c r="V39" i="2"/>
  <c r="V92" i="2"/>
  <c r="AE83" i="2"/>
  <c r="AE30" i="2"/>
  <c r="AH81" i="2"/>
  <c r="AH28" i="2"/>
  <c r="X90" i="2"/>
  <c r="X37" i="2"/>
  <c r="AQ10" i="2"/>
  <c r="AR8" i="2"/>
  <c r="AS17" i="2" l="1"/>
  <c r="AG29" i="2"/>
  <c r="AG82" i="2"/>
  <c r="X38" i="2"/>
  <c r="X91" i="2"/>
  <c r="AN22" i="2"/>
  <c r="AN75" i="2"/>
  <c r="AX9" i="1"/>
  <c r="AF30" i="2"/>
  <c r="AF83" i="2"/>
  <c r="AP73" i="2"/>
  <c r="AP20" i="2"/>
  <c r="AK78" i="2"/>
  <c r="AK25" i="2"/>
  <c r="AU4" i="2"/>
  <c r="AT5" i="2"/>
  <c r="AT9" i="2" s="1"/>
  <c r="AS69" i="1"/>
  <c r="W39" i="2"/>
  <c r="W92" i="2"/>
  <c r="AU65" i="1"/>
  <c r="AU67" i="1" s="1"/>
  <c r="AH82" i="2"/>
  <c r="AH29" i="2"/>
  <c r="AB87" i="2"/>
  <c r="AB34" i="2"/>
  <c r="AL77" i="2"/>
  <c r="AL24" i="2"/>
  <c r="AR10" i="2"/>
  <c r="AW14" i="2"/>
  <c r="Y37" i="2"/>
  <c r="Y90" i="2"/>
  <c r="AD32" i="2"/>
  <c r="AD85" i="2"/>
  <c r="AE31" i="2"/>
  <c r="AE84" i="2"/>
  <c r="AO74" i="2"/>
  <c r="AO21" i="2"/>
  <c r="AC86" i="2"/>
  <c r="AC33" i="2"/>
  <c r="AP18" i="2"/>
  <c r="AM23" i="2"/>
  <c r="AM76" i="2"/>
  <c r="AA89" i="2"/>
  <c r="AA36" i="2"/>
  <c r="AS8" i="2"/>
  <c r="V93" i="2"/>
  <c r="V16" i="2" s="1"/>
  <c r="V15" i="2"/>
  <c r="AW9" i="1"/>
  <c r="Z89" i="2"/>
  <c r="Z36" i="2"/>
  <c r="AQ13" i="2"/>
  <c r="AQ19" i="2" s="1"/>
  <c r="AQ11" i="2"/>
  <c r="AQ12" i="2" s="1"/>
  <c r="AI80" i="2"/>
  <c r="AI27" i="2"/>
  <c r="AJ26" i="2"/>
  <c r="AJ79" i="2"/>
  <c r="AT17" i="2" l="1"/>
  <c r="AQ18" i="2"/>
  <c r="AA90" i="2"/>
  <c r="AA37" i="2"/>
  <c r="AJ80" i="2"/>
  <c r="AJ27" i="2"/>
  <c r="AR11" i="2"/>
  <c r="AR12" i="2" s="1"/>
  <c r="AR13" i="2"/>
  <c r="AR19" i="2" s="1"/>
  <c r="AV4" i="2"/>
  <c r="AK26" i="2"/>
  <c r="AK79" i="2"/>
  <c r="AM77" i="2"/>
  <c r="AM24" i="2"/>
  <c r="AL25" i="2"/>
  <c r="AL78" i="2"/>
  <c r="W40" i="2"/>
  <c r="W93" i="2"/>
  <c r="AP21" i="2"/>
  <c r="AP74" i="2"/>
  <c r="AD33" i="2"/>
  <c r="AD86" i="2"/>
  <c r="X39" i="2"/>
  <c r="X92" i="2"/>
  <c r="AV65" i="1"/>
  <c r="AV67" i="1" s="1"/>
  <c r="AB88" i="2"/>
  <c r="AB35" i="2"/>
  <c r="AT8" i="2"/>
  <c r="AX14" i="2"/>
  <c r="AS10" i="2"/>
  <c r="AC34" i="2"/>
  <c r="AC87" i="2"/>
  <c r="AQ73" i="2"/>
  <c r="AQ20" i="2"/>
  <c r="AF31" i="2"/>
  <c r="AF84" i="2"/>
  <c r="AG30" i="2"/>
  <c r="AG83" i="2"/>
  <c r="AI28" i="2"/>
  <c r="AI81" i="2"/>
  <c r="AE32" i="2"/>
  <c r="AE85" i="2"/>
  <c r="AN76" i="2"/>
  <c r="AN23" i="2"/>
  <c r="Z90" i="2"/>
  <c r="Z37" i="2"/>
  <c r="AO75" i="2"/>
  <c r="AO22" i="2"/>
  <c r="Y91" i="2"/>
  <c r="Y38" i="2"/>
  <c r="AH30" i="2"/>
  <c r="AH83" i="2"/>
  <c r="AT69" i="1"/>
  <c r="AU5" i="2"/>
  <c r="AU9" i="2" s="1"/>
  <c r="AY14" i="2"/>
  <c r="AU10" i="2" l="1"/>
  <c r="AU17" i="2"/>
  <c r="X93" i="2"/>
  <c r="X40" i="2"/>
  <c r="AL79" i="2"/>
  <c r="AL26" i="2"/>
  <c r="AR18" i="2"/>
  <c r="AX65" i="1"/>
  <c r="AX67" i="1" s="1"/>
  <c r="AQ74" i="2"/>
  <c r="AQ21" i="2"/>
  <c r="AT10" i="2"/>
  <c r="AM78" i="2"/>
  <c r="AM25" i="2"/>
  <c r="AR20" i="2"/>
  <c r="AR73" i="2"/>
  <c r="Y39" i="2"/>
  <c r="Y92" i="2"/>
  <c r="AD87" i="2"/>
  <c r="AD34" i="2"/>
  <c r="AJ28" i="2"/>
  <c r="AJ81" i="2"/>
  <c r="AF32" i="2"/>
  <c r="AF85" i="2"/>
  <c r="AO23" i="2"/>
  <c r="AO76" i="2"/>
  <c r="AU8" i="2"/>
  <c r="Z38" i="2"/>
  <c r="Z91" i="2"/>
  <c r="AI29" i="2"/>
  <c r="AI82" i="2"/>
  <c r="AC88" i="2"/>
  <c r="AC35" i="2"/>
  <c r="AB89" i="2"/>
  <c r="AB36" i="2"/>
  <c r="AP75" i="2"/>
  <c r="AP22" i="2"/>
  <c r="AK27" i="2"/>
  <c r="AK80" i="2"/>
  <c r="AV5" i="2"/>
  <c r="AU69" i="1"/>
  <c r="AA91" i="2"/>
  <c r="AA38" i="2"/>
  <c r="AE33" i="2"/>
  <c r="AE86" i="2"/>
  <c r="AG31" i="2"/>
  <c r="AG84" i="2"/>
  <c r="AS13" i="2"/>
  <c r="AS19" i="2" s="1"/>
  <c r="AS11" i="2"/>
  <c r="AS12" i="2" s="1"/>
  <c r="AW4" i="2"/>
  <c r="W94" i="2"/>
  <c r="W16" i="2" s="1"/>
  <c r="W15" i="2"/>
  <c r="AH84" i="2"/>
  <c r="AH31" i="2"/>
  <c r="AN24" i="2"/>
  <c r="AN77" i="2"/>
  <c r="AW65" i="1"/>
  <c r="AW67" i="1" s="1"/>
  <c r="AV9" i="2" l="1"/>
  <c r="AV10" i="2" s="1"/>
  <c r="AV17" i="2"/>
  <c r="AG32" i="2"/>
  <c r="AG85" i="2"/>
  <c r="AK81" i="2"/>
  <c r="AK28" i="2"/>
  <c r="Y40" i="2"/>
  <c r="Y93" i="2"/>
  <c r="AP76" i="2"/>
  <c r="AP23" i="2"/>
  <c r="AI30" i="2"/>
  <c r="AI83" i="2"/>
  <c r="AY4" i="2"/>
  <c r="Z39" i="2"/>
  <c r="Z92" i="2"/>
  <c r="AM26" i="2"/>
  <c r="AM79" i="2"/>
  <c r="AL80" i="2"/>
  <c r="AL27" i="2"/>
  <c r="AX4" i="2"/>
  <c r="AE34" i="2"/>
  <c r="AE87" i="2"/>
  <c r="AF33" i="2"/>
  <c r="AF86" i="2"/>
  <c r="AA39" i="2"/>
  <c r="AA92" i="2"/>
  <c r="AN78" i="2"/>
  <c r="AN25" i="2"/>
  <c r="AS18" i="2"/>
  <c r="AB37" i="2"/>
  <c r="AB90" i="2"/>
  <c r="AJ82" i="2"/>
  <c r="AJ29" i="2"/>
  <c r="AH85" i="2"/>
  <c r="AH32" i="2"/>
  <c r="AD35" i="2"/>
  <c r="AD88" i="2"/>
  <c r="X41" i="2"/>
  <c r="X94" i="2"/>
  <c r="AO77" i="2"/>
  <c r="AO24" i="2"/>
  <c r="AW5" i="2"/>
  <c r="AW9" i="2" s="1"/>
  <c r="AW10" i="2" s="1"/>
  <c r="AV69" i="1"/>
  <c r="AR74" i="2"/>
  <c r="AR21" i="2"/>
  <c r="AS73" i="2"/>
  <c r="AS20" i="2"/>
  <c r="AV8" i="2"/>
  <c r="AC36" i="2"/>
  <c r="AC89" i="2"/>
  <c r="AT13" i="2"/>
  <c r="AT19" i="2" s="1"/>
  <c r="AT11" i="2"/>
  <c r="AT12" i="2" s="1"/>
  <c r="AQ75" i="2"/>
  <c r="AQ22" i="2"/>
  <c r="AT18" i="2" l="1"/>
  <c r="AM27" i="2"/>
  <c r="AM80" i="2"/>
  <c r="AP24" i="2"/>
  <c r="AP77" i="2"/>
  <c r="AW8" i="2"/>
  <c r="AN26" i="2"/>
  <c r="AN79" i="2"/>
  <c r="AE35" i="2"/>
  <c r="AE88" i="2"/>
  <c r="AY5" i="2"/>
  <c r="AY9" i="2" s="1"/>
  <c r="AY10" i="2" s="1"/>
  <c r="AX69" i="1"/>
  <c r="Y41" i="2"/>
  <c r="Y94" i="2"/>
  <c r="AH86" i="2"/>
  <c r="AH33" i="2"/>
  <c r="AO25" i="2"/>
  <c r="AO78" i="2"/>
  <c r="AS74" i="2"/>
  <c r="AS21" i="2"/>
  <c r="AK29" i="2"/>
  <c r="AK82" i="2"/>
  <c r="AC37" i="2"/>
  <c r="AC90" i="2"/>
  <c r="AJ30" i="2"/>
  <c r="AJ83" i="2"/>
  <c r="Z93" i="2"/>
  <c r="Z40" i="2"/>
  <c r="AU13" i="2"/>
  <c r="AU19" i="2" s="1"/>
  <c r="AU11" i="2"/>
  <c r="AU12" i="2" s="1"/>
  <c r="AL28" i="2"/>
  <c r="AL81" i="2"/>
  <c r="AA40" i="2"/>
  <c r="AA93" i="2"/>
  <c r="AR75" i="2"/>
  <c r="AR22" i="2"/>
  <c r="AQ76" i="2"/>
  <c r="AQ23" i="2"/>
  <c r="AX5" i="2"/>
  <c r="AX9" i="2" s="1"/>
  <c r="AX10" i="2" s="1"/>
  <c r="AW69" i="1"/>
  <c r="X95" i="2"/>
  <c r="X16" i="2" s="1"/>
  <c r="X15" i="2"/>
  <c r="AT73" i="2"/>
  <c r="AT20" i="2"/>
  <c r="AD89" i="2"/>
  <c r="AD36" i="2"/>
  <c r="AB38" i="2"/>
  <c r="AB91" i="2"/>
  <c r="AF87" i="2"/>
  <c r="AF34" i="2"/>
  <c r="AI31" i="2"/>
  <c r="AI84" i="2"/>
  <c r="AG33" i="2"/>
  <c r="AG86" i="2"/>
  <c r="AU18" i="2" l="1"/>
  <c r="AF88" i="2"/>
  <c r="AF35" i="2"/>
  <c r="Z94" i="2"/>
  <c r="Z41" i="2"/>
  <c r="AA94" i="2"/>
  <c r="AA41" i="2"/>
  <c r="AK83" i="2"/>
  <c r="AK30" i="2"/>
  <c r="AJ31" i="2"/>
  <c r="AJ84" i="2"/>
  <c r="AS75" i="2"/>
  <c r="AS22" i="2"/>
  <c r="AB92" i="2"/>
  <c r="AB39" i="2"/>
  <c r="AX8" i="2"/>
  <c r="AL29" i="2"/>
  <c r="AL82" i="2"/>
  <c r="AV13" i="2"/>
  <c r="AV19" i="2" s="1"/>
  <c r="AV11" i="2"/>
  <c r="AV12" i="2" s="1"/>
  <c r="AY8" i="2"/>
  <c r="AC91" i="2"/>
  <c r="AC38" i="2"/>
  <c r="AN27" i="2"/>
  <c r="AN80" i="2"/>
  <c r="AP78" i="2"/>
  <c r="AP25" i="2"/>
  <c r="AO26" i="2"/>
  <c r="AO79" i="2"/>
  <c r="AE36" i="2"/>
  <c r="AE89" i="2"/>
  <c r="Y42" i="2"/>
  <c r="Y95" i="2"/>
  <c r="AG34" i="2"/>
  <c r="AG87" i="2"/>
  <c r="AD37" i="2"/>
  <c r="AD90" i="2"/>
  <c r="AQ77" i="2"/>
  <c r="AQ24" i="2"/>
  <c r="AI32" i="2"/>
  <c r="AI85" i="2"/>
  <c r="AT21" i="2"/>
  <c r="AT74" i="2"/>
  <c r="AR23" i="2"/>
  <c r="AR76" i="2"/>
  <c r="AU20" i="2"/>
  <c r="AU73" i="2"/>
  <c r="AH34" i="2"/>
  <c r="AH87" i="2"/>
  <c r="AM81" i="2"/>
  <c r="AM28" i="2"/>
  <c r="AV18" i="2" l="1"/>
  <c r="AH35" i="2"/>
  <c r="AH88" i="2"/>
  <c r="AI33" i="2"/>
  <c r="AI86" i="2"/>
  <c r="Y96" i="2"/>
  <c r="Y16" i="2" s="1"/>
  <c r="Y15" i="2"/>
  <c r="AN81" i="2"/>
  <c r="AN28" i="2"/>
  <c r="AV20" i="2"/>
  <c r="AV73" i="2"/>
  <c r="AS23" i="2"/>
  <c r="AS76" i="2"/>
  <c r="Z95" i="2"/>
  <c r="Z42" i="2"/>
  <c r="AQ78" i="2"/>
  <c r="AQ25" i="2"/>
  <c r="AW13" i="2"/>
  <c r="AW19" i="2" s="1"/>
  <c r="AW73" i="2" s="1"/>
  <c r="AW11" i="2"/>
  <c r="AW12" i="2" s="1"/>
  <c r="AB40" i="2"/>
  <c r="AB93" i="2"/>
  <c r="AD38" i="2"/>
  <c r="AD91" i="2"/>
  <c r="AO80" i="2"/>
  <c r="AO27" i="2"/>
  <c r="AC39" i="2"/>
  <c r="AC92" i="2"/>
  <c r="AK84" i="2"/>
  <c r="AK31" i="2"/>
  <c r="AL83" i="2"/>
  <c r="AL30" i="2"/>
  <c r="AF36" i="2"/>
  <c r="AF89" i="2"/>
  <c r="AA95" i="2"/>
  <c r="AA42" i="2"/>
  <c r="AU74" i="2"/>
  <c r="AU21" i="2"/>
  <c r="AE37" i="2"/>
  <c r="AE90" i="2"/>
  <c r="AR24" i="2"/>
  <c r="AR77" i="2"/>
  <c r="AM82" i="2"/>
  <c r="AM29" i="2"/>
  <c r="AT22" i="2"/>
  <c r="AT75" i="2"/>
  <c r="AG88" i="2"/>
  <c r="AG35" i="2"/>
  <c r="AP79" i="2"/>
  <c r="AP26" i="2"/>
  <c r="AJ32" i="2"/>
  <c r="AJ85" i="2"/>
  <c r="AW18" i="2" l="1"/>
  <c r="AN29" i="2"/>
  <c r="AN82" i="2"/>
  <c r="AY11" i="2"/>
  <c r="AY12" i="2" s="1"/>
  <c r="AY13" i="2"/>
  <c r="AY19" i="2" s="1"/>
  <c r="AX11" i="2"/>
  <c r="AX12" i="2" s="1"/>
  <c r="AX13" i="2"/>
  <c r="AX19" i="2" s="1"/>
  <c r="AA43" i="2"/>
  <c r="AA96" i="2"/>
  <c r="AL31" i="2"/>
  <c r="AL84" i="2"/>
  <c r="AW20" i="2"/>
  <c r="AS24" i="2"/>
  <c r="AS77" i="2"/>
  <c r="AI34" i="2"/>
  <c r="AI87" i="2"/>
  <c r="AR25" i="2"/>
  <c r="AR78" i="2"/>
  <c r="AF37" i="2"/>
  <c r="AF90" i="2"/>
  <c r="AO81" i="2"/>
  <c r="AO28" i="2"/>
  <c r="AG36" i="2"/>
  <c r="AG89" i="2"/>
  <c r="AE38" i="2"/>
  <c r="AE91" i="2"/>
  <c r="AU75" i="2"/>
  <c r="AU22" i="2"/>
  <c r="AQ79" i="2"/>
  <c r="AQ26" i="2"/>
  <c r="AM30" i="2"/>
  <c r="AM83" i="2"/>
  <c r="AP80" i="2"/>
  <c r="AP27" i="2"/>
  <c r="AC93" i="2"/>
  <c r="AC40" i="2"/>
  <c r="AB94" i="2"/>
  <c r="AB41" i="2"/>
  <c r="Z43" i="2"/>
  <c r="Z96" i="2"/>
  <c r="AJ33" i="2"/>
  <c r="AJ86" i="2"/>
  <c r="AT76" i="2"/>
  <c r="AT23" i="2"/>
  <c r="AK32" i="2"/>
  <c r="AK85" i="2"/>
  <c r="AD39" i="2"/>
  <c r="AD92" i="2"/>
  <c r="AV74" i="2"/>
  <c r="AV21" i="2"/>
  <c r="AH89" i="2"/>
  <c r="AH36" i="2"/>
  <c r="AY18" i="2" l="1"/>
  <c r="AX18" i="2"/>
  <c r="AF38" i="2"/>
  <c r="AF91" i="2"/>
  <c r="AW74" i="2"/>
  <c r="AW21" i="2"/>
  <c r="AD93" i="2"/>
  <c r="AD40" i="2"/>
  <c r="AE39" i="2"/>
  <c r="AE92" i="2"/>
  <c r="AR79" i="2"/>
  <c r="AR26" i="2"/>
  <c r="AL85" i="2"/>
  <c r="AL32" i="2"/>
  <c r="AY20" i="2"/>
  <c r="AY73" i="2"/>
  <c r="AB95" i="2"/>
  <c r="AB42" i="2"/>
  <c r="AG37" i="2"/>
  <c r="AG90" i="2"/>
  <c r="AI88" i="2"/>
  <c r="AI35" i="2"/>
  <c r="AV75" i="2"/>
  <c r="AV22" i="2"/>
  <c r="AJ34" i="2"/>
  <c r="AJ87" i="2"/>
  <c r="Z97" i="2"/>
  <c r="Z16" i="2" s="1"/>
  <c r="Z15" i="2"/>
  <c r="AM84" i="2"/>
  <c r="AM31" i="2"/>
  <c r="AK86" i="2"/>
  <c r="AK33" i="2"/>
  <c r="AQ80" i="2"/>
  <c r="AQ27" i="2"/>
  <c r="AH90" i="2"/>
  <c r="AH37" i="2"/>
  <c r="AT77" i="2"/>
  <c r="AT24" i="2"/>
  <c r="AO82" i="2"/>
  <c r="AO29" i="2"/>
  <c r="AA44" i="2"/>
  <c r="AA97" i="2"/>
  <c r="AN30" i="2"/>
  <c r="AN83" i="2"/>
  <c r="AP81" i="2"/>
  <c r="AP28" i="2"/>
  <c r="AC41" i="2"/>
  <c r="AC94" i="2"/>
  <c r="AU23" i="2"/>
  <c r="AU76" i="2"/>
  <c r="AS78" i="2"/>
  <c r="AS25" i="2"/>
  <c r="AX20" i="2"/>
  <c r="AX73" i="2"/>
  <c r="AC95" i="2" l="1"/>
  <c r="AC42" i="2"/>
  <c r="AY21" i="2"/>
  <c r="AY74" i="2"/>
  <c r="AD41" i="2"/>
  <c r="AD94" i="2"/>
  <c r="AK87" i="2"/>
  <c r="AK34" i="2"/>
  <c r="AT78" i="2"/>
  <c r="AT25" i="2"/>
  <c r="AI36" i="2"/>
  <c r="AI89" i="2"/>
  <c r="AX21" i="2"/>
  <c r="AX74" i="2"/>
  <c r="AW22" i="2"/>
  <c r="AW75" i="2"/>
  <c r="AR27" i="2"/>
  <c r="AR80" i="2"/>
  <c r="AO83" i="2"/>
  <c r="AO30" i="2"/>
  <c r="AV76" i="2"/>
  <c r="AV23" i="2"/>
  <c r="AL86" i="2"/>
  <c r="AL33" i="2"/>
  <c r="AN84" i="2"/>
  <c r="AN31" i="2"/>
  <c r="AG91" i="2"/>
  <c r="AG38" i="2"/>
  <c r="AQ28" i="2"/>
  <c r="AQ81" i="2"/>
  <c r="AB96" i="2"/>
  <c r="AB43" i="2"/>
  <c r="AF92" i="2"/>
  <c r="AF39" i="2"/>
  <c r="AP29" i="2"/>
  <c r="AP82" i="2"/>
  <c r="AM85" i="2"/>
  <c r="AM32" i="2"/>
  <c r="AS79" i="2"/>
  <c r="AS26" i="2"/>
  <c r="AH91" i="2"/>
  <c r="AH38" i="2"/>
  <c r="AU77" i="2"/>
  <c r="AU24" i="2"/>
  <c r="AA98" i="2"/>
  <c r="AA16" i="2" s="1"/>
  <c r="AA15" i="2"/>
  <c r="AJ35" i="2"/>
  <c r="AJ88" i="2"/>
  <c r="AE93" i="2"/>
  <c r="AE40" i="2"/>
  <c r="AQ82" i="2" l="1"/>
  <c r="AQ29" i="2"/>
  <c r="AX75" i="2"/>
  <c r="AX22" i="2"/>
  <c r="AD95" i="2"/>
  <c r="AD42" i="2"/>
  <c r="AU78" i="2"/>
  <c r="AU25" i="2"/>
  <c r="AG39" i="2"/>
  <c r="AG92" i="2"/>
  <c r="AO31" i="2"/>
  <c r="AO84" i="2"/>
  <c r="AI90" i="2"/>
  <c r="AI37" i="2"/>
  <c r="AY75" i="2"/>
  <c r="AY22" i="2"/>
  <c r="AM86" i="2"/>
  <c r="AM33" i="2"/>
  <c r="AP83" i="2"/>
  <c r="AP30" i="2"/>
  <c r="AH92" i="2"/>
  <c r="AH39" i="2"/>
  <c r="AR28" i="2"/>
  <c r="AR81" i="2"/>
  <c r="AC43" i="2"/>
  <c r="AC96" i="2"/>
  <c r="AE94" i="2"/>
  <c r="AE41" i="2"/>
  <c r="AF40" i="2"/>
  <c r="AF93" i="2"/>
  <c r="AN85" i="2"/>
  <c r="AN32" i="2"/>
  <c r="AT79" i="2"/>
  <c r="AT26" i="2"/>
  <c r="AS27" i="2"/>
  <c r="AS80" i="2"/>
  <c r="AB97" i="2"/>
  <c r="AB44" i="2"/>
  <c r="AL87" i="2"/>
  <c r="AL34" i="2"/>
  <c r="AK35" i="2"/>
  <c r="AK88" i="2"/>
  <c r="AV24" i="2"/>
  <c r="AV77" i="2"/>
  <c r="AJ36" i="2"/>
  <c r="AJ89" i="2"/>
  <c r="AW76" i="2"/>
  <c r="AW23" i="2"/>
  <c r="AS28" i="2" l="1"/>
  <c r="AS81" i="2"/>
  <c r="AJ90" i="2"/>
  <c r="AJ37" i="2"/>
  <c r="AI38" i="2"/>
  <c r="AI91" i="2"/>
  <c r="AF41" i="2"/>
  <c r="AF94" i="2"/>
  <c r="AD43" i="2"/>
  <c r="AD96" i="2"/>
  <c r="AV25" i="2"/>
  <c r="AV78" i="2"/>
  <c r="AP31" i="2"/>
  <c r="AP84" i="2"/>
  <c r="AT27" i="2"/>
  <c r="AT80" i="2"/>
  <c r="AO85" i="2"/>
  <c r="AO32" i="2"/>
  <c r="AX23" i="2"/>
  <c r="AX76" i="2"/>
  <c r="AR82" i="2"/>
  <c r="AR29" i="2"/>
  <c r="AE42" i="2"/>
  <c r="AE95" i="2"/>
  <c r="AM34" i="2"/>
  <c r="AM87" i="2"/>
  <c r="AH93" i="2"/>
  <c r="AH40" i="2"/>
  <c r="AK36" i="2"/>
  <c r="AK89" i="2"/>
  <c r="AN33" i="2"/>
  <c r="AN86" i="2"/>
  <c r="AG40" i="2"/>
  <c r="AG93" i="2"/>
  <c r="AQ83" i="2"/>
  <c r="AQ30" i="2"/>
  <c r="AB98" i="2"/>
  <c r="AB45" i="2"/>
  <c r="AW24" i="2"/>
  <c r="AW77" i="2"/>
  <c r="AL88" i="2"/>
  <c r="AL35" i="2"/>
  <c r="AC97" i="2"/>
  <c r="AC44" i="2"/>
  <c r="AY23" i="2"/>
  <c r="AY76" i="2"/>
  <c r="AU79" i="2"/>
  <c r="AU26" i="2"/>
  <c r="AB99" i="2" l="1"/>
  <c r="AB16" i="2" s="1"/>
  <c r="AB15" i="2"/>
  <c r="AE43" i="2"/>
  <c r="AE96" i="2"/>
  <c r="AT28" i="2"/>
  <c r="AT81" i="2"/>
  <c r="AF42" i="2"/>
  <c r="AF95" i="2"/>
  <c r="AR83" i="2"/>
  <c r="AR30" i="2"/>
  <c r="AC45" i="2"/>
  <c r="AC98" i="2"/>
  <c r="AH41" i="2"/>
  <c r="AH94" i="2"/>
  <c r="AP85" i="2"/>
  <c r="AP32" i="2"/>
  <c r="AX77" i="2"/>
  <c r="AX24" i="2"/>
  <c r="AV26" i="2"/>
  <c r="AV79" i="2"/>
  <c r="AY77" i="2"/>
  <c r="AY24" i="2"/>
  <c r="AQ31" i="2"/>
  <c r="AQ84" i="2"/>
  <c r="AI39" i="2"/>
  <c r="AI92" i="2"/>
  <c r="AJ91" i="2"/>
  <c r="AJ38" i="2"/>
  <c r="AL36" i="2"/>
  <c r="AL89" i="2"/>
  <c r="AG94" i="2"/>
  <c r="AG41" i="2"/>
  <c r="AM35" i="2"/>
  <c r="AM88" i="2"/>
  <c r="AO86" i="2"/>
  <c r="AO33" i="2"/>
  <c r="AK37" i="2"/>
  <c r="AK90" i="2"/>
  <c r="AD97" i="2"/>
  <c r="AD44" i="2"/>
  <c r="AS29" i="2"/>
  <c r="AS82" i="2"/>
  <c r="AU27" i="2"/>
  <c r="AU80" i="2"/>
  <c r="AW78" i="2"/>
  <c r="AW25" i="2"/>
  <c r="AN87" i="2"/>
  <c r="AN34" i="2"/>
  <c r="AK91" i="2" l="1"/>
  <c r="AK38" i="2"/>
  <c r="AY25" i="2"/>
  <c r="AY78" i="2"/>
  <c r="AF96" i="2"/>
  <c r="AF43" i="2"/>
  <c r="AI93" i="2"/>
  <c r="AI40" i="2"/>
  <c r="AW26" i="2"/>
  <c r="AW79" i="2"/>
  <c r="AG42" i="2"/>
  <c r="AG95" i="2"/>
  <c r="AU28" i="2"/>
  <c r="AU81" i="2"/>
  <c r="AJ92" i="2"/>
  <c r="AJ39" i="2"/>
  <c r="AT29" i="2"/>
  <c r="AT82" i="2"/>
  <c r="AP33" i="2"/>
  <c r="AP86" i="2"/>
  <c r="AQ32" i="2"/>
  <c r="AQ85" i="2"/>
  <c r="AO87" i="2"/>
  <c r="AO34" i="2"/>
  <c r="AS83" i="2"/>
  <c r="AS30" i="2"/>
  <c r="AV27" i="2"/>
  <c r="AV80" i="2"/>
  <c r="AC46" i="2"/>
  <c r="AC99" i="2"/>
  <c r="AL37" i="2"/>
  <c r="AL90" i="2"/>
  <c r="AH95" i="2"/>
  <c r="AH42" i="2"/>
  <c r="AN35" i="2"/>
  <c r="AN88" i="2"/>
  <c r="AD98" i="2"/>
  <c r="AD45" i="2"/>
  <c r="AM89" i="2"/>
  <c r="AM36" i="2"/>
  <c r="AX78" i="2"/>
  <c r="AX25" i="2"/>
  <c r="AR84" i="2"/>
  <c r="AR31" i="2"/>
  <c r="AE97" i="2"/>
  <c r="AE44" i="2"/>
  <c r="AM90" i="2" l="1"/>
  <c r="AM37" i="2"/>
  <c r="AL38" i="2"/>
  <c r="AL91" i="2"/>
  <c r="AJ40" i="2"/>
  <c r="AJ93" i="2"/>
  <c r="AQ86" i="2"/>
  <c r="AQ33" i="2"/>
  <c r="AU82" i="2"/>
  <c r="AU29" i="2"/>
  <c r="AO35" i="2"/>
  <c r="AO88" i="2"/>
  <c r="AD99" i="2"/>
  <c r="AD46" i="2"/>
  <c r="AC100" i="2"/>
  <c r="AC16" i="2" s="1"/>
  <c r="AC15" i="2"/>
  <c r="AN36" i="2"/>
  <c r="AN89" i="2"/>
  <c r="AI41" i="2"/>
  <c r="AI94" i="2"/>
  <c r="AE45" i="2"/>
  <c r="AE98" i="2"/>
  <c r="AK39" i="2"/>
  <c r="AK92" i="2"/>
  <c r="AF97" i="2"/>
  <c r="AF44" i="2"/>
  <c r="AR85" i="2"/>
  <c r="AR32" i="2"/>
  <c r="AV81" i="2"/>
  <c r="AV28" i="2"/>
  <c r="AP34" i="2"/>
  <c r="AP87" i="2"/>
  <c r="AG96" i="2"/>
  <c r="AG43" i="2"/>
  <c r="AY26" i="2"/>
  <c r="AY79" i="2"/>
  <c r="AX26" i="2"/>
  <c r="AX79" i="2"/>
  <c r="AH43" i="2"/>
  <c r="AH96" i="2"/>
  <c r="AS31" i="2"/>
  <c r="AS84" i="2"/>
  <c r="AT83" i="2"/>
  <c r="AT30" i="2"/>
  <c r="AW80" i="2"/>
  <c r="AW27" i="2"/>
  <c r="AE46" i="2" l="1"/>
  <c r="AE99" i="2"/>
  <c r="AJ94" i="2"/>
  <c r="AJ41" i="2"/>
  <c r="AY27" i="2"/>
  <c r="AY80" i="2"/>
  <c r="AD100" i="2"/>
  <c r="AD47" i="2"/>
  <c r="AR86" i="2"/>
  <c r="AR33" i="2"/>
  <c r="AS85" i="2"/>
  <c r="AS32" i="2"/>
  <c r="AI42" i="2"/>
  <c r="AI95" i="2"/>
  <c r="AX80" i="2"/>
  <c r="AX27" i="2"/>
  <c r="AQ87" i="2"/>
  <c r="AQ34" i="2"/>
  <c r="AH44" i="2"/>
  <c r="AH97" i="2"/>
  <c r="AM91" i="2"/>
  <c r="AM38" i="2"/>
  <c r="AT84" i="2"/>
  <c r="AT31" i="2"/>
  <c r="AV29" i="2"/>
  <c r="AV82" i="2"/>
  <c r="AK40" i="2"/>
  <c r="AK93" i="2"/>
  <c r="AG44" i="2"/>
  <c r="AG97" i="2"/>
  <c r="AF98" i="2"/>
  <c r="AF45" i="2"/>
  <c r="AO89" i="2"/>
  <c r="AO36" i="2"/>
  <c r="AL39" i="2"/>
  <c r="AL92" i="2"/>
  <c r="AW28" i="2"/>
  <c r="AW81" i="2"/>
  <c r="AU30" i="2"/>
  <c r="AU83" i="2"/>
  <c r="AP88" i="2"/>
  <c r="AP35" i="2"/>
  <c r="AN90" i="2"/>
  <c r="AN37" i="2"/>
  <c r="AT32" i="2" l="1"/>
  <c r="AT85" i="2"/>
  <c r="AU31" i="2"/>
  <c r="AU84" i="2"/>
  <c r="AD101" i="2"/>
  <c r="AD16" i="2" s="1"/>
  <c r="AD15" i="2"/>
  <c r="AY81" i="2"/>
  <c r="AY28" i="2"/>
  <c r="AF99" i="2"/>
  <c r="AF46" i="2"/>
  <c r="AW29" i="2"/>
  <c r="AW82" i="2"/>
  <c r="AI43" i="2"/>
  <c r="AI96" i="2"/>
  <c r="AJ95" i="2"/>
  <c r="AJ42" i="2"/>
  <c r="AX81" i="2"/>
  <c r="AX28" i="2"/>
  <c r="AM92" i="2"/>
  <c r="AM39" i="2"/>
  <c r="AG98" i="2"/>
  <c r="AG45" i="2"/>
  <c r="AN91" i="2"/>
  <c r="AN38" i="2"/>
  <c r="AS86" i="2"/>
  <c r="AS33" i="2"/>
  <c r="AL40" i="2"/>
  <c r="AL93" i="2"/>
  <c r="AK94" i="2"/>
  <c r="AK41" i="2"/>
  <c r="AH45" i="2"/>
  <c r="AH98" i="2"/>
  <c r="AP89" i="2"/>
  <c r="AP36" i="2"/>
  <c r="AO37" i="2"/>
  <c r="AO90" i="2"/>
  <c r="AQ35" i="2"/>
  <c r="AQ88" i="2"/>
  <c r="AR87" i="2"/>
  <c r="AR34" i="2"/>
  <c r="AV83" i="2"/>
  <c r="AV30" i="2"/>
  <c r="AE100" i="2"/>
  <c r="AE47" i="2"/>
  <c r="AX29" i="2" l="1"/>
  <c r="AX82" i="2"/>
  <c r="AW30" i="2"/>
  <c r="AW83" i="2"/>
  <c r="AO91" i="2"/>
  <c r="AO38" i="2"/>
  <c r="AP37" i="2"/>
  <c r="AP90" i="2"/>
  <c r="AI97" i="2"/>
  <c r="AI44" i="2"/>
  <c r="AS87" i="2"/>
  <c r="AS34" i="2"/>
  <c r="AR35" i="2"/>
  <c r="AR88" i="2"/>
  <c r="AN92" i="2"/>
  <c r="AN39" i="2"/>
  <c r="AU32" i="2"/>
  <c r="AU85" i="2"/>
  <c r="AE101" i="2"/>
  <c r="AE48" i="2"/>
  <c r="AG99" i="2"/>
  <c r="AG46" i="2"/>
  <c r="AY29" i="2"/>
  <c r="AY82" i="2"/>
  <c r="AH46" i="2"/>
  <c r="AH99" i="2"/>
  <c r="AJ96" i="2"/>
  <c r="AJ43" i="2"/>
  <c r="AF100" i="2"/>
  <c r="AF47" i="2"/>
  <c r="AV84" i="2"/>
  <c r="AV31" i="2"/>
  <c r="AL41" i="2"/>
  <c r="AL94" i="2"/>
  <c r="AM93" i="2"/>
  <c r="AM40" i="2"/>
  <c r="AQ89" i="2"/>
  <c r="AQ36" i="2"/>
  <c r="AK95" i="2"/>
  <c r="AK42" i="2"/>
  <c r="AT86" i="2"/>
  <c r="AT33" i="2"/>
  <c r="AY83" i="2" l="1"/>
  <c r="AY30" i="2"/>
  <c r="AP91" i="2"/>
  <c r="AP38" i="2"/>
  <c r="AV85" i="2"/>
  <c r="AV32" i="2"/>
  <c r="AG47" i="2"/>
  <c r="AG100" i="2"/>
  <c r="AO39" i="2"/>
  <c r="AO92" i="2"/>
  <c r="AR89" i="2"/>
  <c r="AR36" i="2"/>
  <c r="AK96" i="2"/>
  <c r="AK43" i="2"/>
  <c r="AM41" i="2"/>
  <c r="AM94" i="2"/>
  <c r="AN40" i="2"/>
  <c r="AN93" i="2"/>
  <c r="AW31" i="2"/>
  <c r="AW84" i="2"/>
  <c r="AQ90" i="2"/>
  <c r="AQ37" i="2"/>
  <c r="AJ97" i="2"/>
  <c r="AJ44" i="2"/>
  <c r="AE102" i="2"/>
  <c r="AE16" i="2" s="1"/>
  <c r="AE15" i="2"/>
  <c r="AS35" i="2"/>
  <c r="AS88" i="2"/>
  <c r="AT87" i="2"/>
  <c r="AT34" i="2"/>
  <c r="AI45" i="2"/>
  <c r="AI98" i="2"/>
  <c r="AF101" i="2"/>
  <c r="AF48" i="2"/>
  <c r="AL95" i="2"/>
  <c r="AL42" i="2"/>
  <c r="AH47" i="2"/>
  <c r="AH100" i="2"/>
  <c r="AU86" i="2"/>
  <c r="AU33" i="2"/>
  <c r="AX83" i="2"/>
  <c r="AX30" i="2"/>
  <c r="AL96" i="2" l="1"/>
  <c r="AL43" i="2"/>
  <c r="AI46" i="2"/>
  <c r="AI99" i="2"/>
  <c r="AJ45" i="2"/>
  <c r="AJ98" i="2"/>
  <c r="AX84" i="2"/>
  <c r="AX31" i="2"/>
  <c r="AT35" i="2"/>
  <c r="AT88" i="2"/>
  <c r="AM95" i="2"/>
  <c r="AM42" i="2"/>
  <c r="AG101" i="2"/>
  <c r="AG48" i="2"/>
  <c r="AQ38" i="2"/>
  <c r="AQ91" i="2"/>
  <c r="AK97" i="2"/>
  <c r="AK44" i="2"/>
  <c r="AV86" i="2"/>
  <c r="AV33" i="2"/>
  <c r="AU87" i="2"/>
  <c r="AU34" i="2"/>
  <c r="AF49" i="2"/>
  <c r="AF102" i="2"/>
  <c r="AS36" i="2"/>
  <c r="AS89" i="2"/>
  <c r="AR90" i="2"/>
  <c r="AR37" i="2"/>
  <c r="AP39" i="2"/>
  <c r="AP92" i="2"/>
  <c r="AW32" i="2"/>
  <c r="AW85" i="2"/>
  <c r="AY84" i="2"/>
  <c r="AY31" i="2"/>
  <c r="AH48" i="2"/>
  <c r="AH101" i="2"/>
  <c r="AN94" i="2"/>
  <c r="AN41" i="2"/>
  <c r="AO93" i="2"/>
  <c r="AO40" i="2"/>
  <c r="AN95" i="2" l="1"/>
  <c r="AN42" i="2"/>
  <c r="AU35" i="2"/>
  <c r="AU88" i="2"/>
  <c r="AW33" i="2"/>
  <c r="AW86" i="2"/>
  <c r="AQ39" i="2"/>
  <c r="AQ92" i="2"/>
  <c r="AM43" i="2"/>
  <c r="AM96" i="2"/>
  <c r="AL97" i="2"/>
  <c r="AL44" i="2"/>
  <c r="AX32" i="2"/>
  <c r="AX85" i="2"/>
  <c r="AF103" i="2"/>
  <c r="AF16" i="2" s="1"/>
  <c r="AF15" i="2"/>
  <c r="AG49" i="2"/>
  <c r="AG102" i="2"/>
  <c r="AP93" i="2"/>
  <c r="AP40" i="2"/>
  <c r="AJ99" i="2"/>
  <c r="AJ46" i="2"/>
  <c r="AR38" i="2"/>
  <c r="AR91" i="2"/>
  <c r="AV87" i="2"/>
  <c r="AV34" i="2"/>
  <c r="AH102" i="2"/>
  <c r="AH49" i="2"/>
  <c r="AI100" i="2"/>
  <c r="AI47" i="2"/>
  <c r="AY85" i="2"/>
  <c r="AY32" i="2"/>
  <c r="AK98" i="2"/>
  <c r="AK45" i="2"/>
  <c r="AO94" i="2"/>
  <c r="AO41" i="2"/>
  <c r="AS90" i="2"/>
  <c r="AS37" i="2"/>
  <c r="AT89" i="2"/>
  <c r="AT36" i="2"/>
  <c r="AQ40" i="2" l="1"/>
  <c r="AQ93" i="2"/>
  <c r="AJ100" i="2"/>
  <c r="AJ47" i="2"/>
  <c r="AR92" i="2"/>
  <c r="AR39" i="2"/>
  <c r="AX33" i="2"/>
  <c r="AX86" i="2"/>
  <c r="AW34" i="2"/>
  <c r="AW87" i="2"/>
  <c r="AO42" i="2"/>
  <c r="AO95" i="2"/>
  <c r="AH103" i="2"/>
  <c r="AH50" i="2"/>
  <c r="AT90" i="2"/>
  <c r="AT37" i="2"/>
  <c r="AU89" i="2"/>
  <c r="AU36" i="2"/>
  <c r="AK99" i="2"/>
  <c r="AK46" i="2"/>
  <c r="AP41" i="2"/>
  <c r="AP94" i="2"/>
  <c r="AL45" i="2"/>
  <c r="AL98" i="2"/>
  <c r="AY86" i="2"/>
  <c r="AY33" i="2"/>
  <c r="AV88" i="2"/>
  <c r="AV35" i="2"/>
  <c r="AN43" i="2"/>
  <c r="AN96" i="2"/>
  <c r="AI48" i="2"/>
  <c r="AI101" i="2"/>
  <c r="AS38" i="2"/>
  <c r="AS91" i="2"/>
  <c r="AG50" i="2"/>
  <c r="AG103" i="2"/>
  <c r="AM97" i="2"/>
  <c r="AM44" i="2"/>
  <c r="AL46" i="2" l="1"/>
  <c r="AL99" i="2"/>
  <c r="AH104" i="2"/>
  <c r="AH51" i="2"/>
  <c r="AH105" i="2" s="1"/>
  <c r="AH15" i="2"/>
  <c r="AR93" i="2"/>
  <c r="AR40" i="2"/>
  <c r="AI49" i="2"/>
  <c r="AI102" i="2"/>
  <c r="AN44" i="2"/>
  <c r="AN97" i="2"/>
  <c r="AP42" i="2"/>
  <c r="AP95" i="2"/>
  <c r="AG104" i="2"/>
  <c r="AG16" i="2" s="1"/>
  <c r="AG15" i="2"/>
  <c r="AV36" i="2"/>
  <c r="AV89" i="2"/>
  <c r="AK100" i="2"/>
  <c r="AK47" i="2"/>
  <c r="AO43" i="2"/>
  <c r="AO96" i="2"/>
  <c r="AJ48" i="2"/>
  <c r="AJ101" i="2"/>
  <c r="AM98" i="2"/>
  <c r="AM45" i="2"/>
  <c r="AX34" i="2"/>
  <c r="AX87" i="2"/>
  <c r="AS92" i="2"/>
  <c r="AS39" i="2"/>
  <c r="AY87" i="2"/>
  <c r="AY34" i="2"/>
  <c r="AU90" i="2"/>
  <c r="AU37" i="2"/>
  <c r="AW35" i="2"/>
  <c r="AW88" i="2"/>
  <c r="AT38" i="2"/>
  <c r="AT91" i="2"/>
  <c r="AQ94" i="2"/>
  <c r="AQ41" i="2"/>
  <c r="AH16" i="2" l="1"/>
  <c r="AR94" i="2"/>
  <c r="AR41" i="2"/>
  <c r="AO97" i="2"/>
  <c r="AO44" i="2"/>
  <c r="AP96" i="2"/>
  <c r="AP43" i="2"/>
  <c r="AM46" i="2"/>
  <c r="AM99" i="2"/>
  <c r="AN45" i="2"/>
  <c r="AN98" i="2"/>
  <c r="AX88" i="2"/>
  <c r="AX35" i="2"/>
  <c r="AK101" i="2"/>
  <c r="AK48" i="2"/>
  <c r="AU38" i="2"/>
  <c r="AU91" i="2"/>
  <c r="AQ95" i="2"/>
  <c r="AQ42" i="2"/>
  <c r="AJ49" i="2"/>
  <c r="AJ102" i="2"/>
  <c r="AI50" i="2"/>
  <c r="AI103" i="2"/>
  <c r="AT92" i="2"/>
  <c r="AT39" i="2"/>
  <c r="AS93" i="2"/>
  <c r="AS40" i="2"/>
  <c r="AW89" i="2"/>
  <c r="AW36" i="2"/>
  <c r="AY88" i="2"/>
  <c r="AY35" i="2"/>
  <c r="AV37" i="2"/>
  <c r="AV90" i="2"/>
  <c r="AL47" i="2"/>
  <c r="AL100" i="2"/>
  <c r="AU39" i="2" l="1"/>
  <c r="AU92" i="2"/>
  <c r="AY36" i="2"/>
  <c r="AY89" i="2"/>
  <c r="AK102" i="2"/>
  <c r="AK49" i="2"/>
  <c r="AM100" i="2"/>
  <c r="AM47" i="2"/>
  <c r="AI104" i="2"/>
  <c r="AI51" i="2"/>
  <c r="AP97" i="2"/>
  <c r="AP44" i="2"/>
  <c r="AW37" i="2"/>
  <c r="AW90" i="2"/>
  <c r="AO98" i="2"/>
  <c r="AO45" i="2"/>
  <c r="AL101" i="2"/>
  <c r="AL48" i="2"/>
  <c r="AR95" i="2"/>
  <c r="AR42" i="2"/>
  <c r="AX89" i="2"/>
  <c r="AX36" i="2"/>
  <c r="AS94" i="2"/>
  <c r="AS41" i="2"/>
  <c r="AJ50" i="2"/>
  <c r="AJ103" i="2"/>
  <c r="AQ96" i="2"/>
  <c r="AQ43" i="2"/>
  <c r="AV91" i="2"/>
  <c r="AV38" i="2"/>
  <c r="AT40" i="2"/>
  <c r="AT93" i="2"/>
  <c r="AN46" i="2"/>
  <c r="AN99" i="2"/>
  <c r="AQ44" i="2" l="1"/>
  <c r="AQ97" i="2"/>
  <c r="AP98" i="2"/>
  <c r="AP45" i="2"/>
  <c r="AK50" i="2"/>
  <c r="AK103" i="2"/>
  <c r="AR43" i="2"/>
  <c r="AR96" i="2"/>
  <c r="AJ104" i="2"/>
  <c r="AJ51" i="2"/>
  <c r="AL49" i="2"/>
  <c r="AL102" i="2"/>
  <c r="AI105" i="2"/>
  <c r="AI52" i="2"/>
  <c r="AS42" i="2"/>
  <c r="AS95" i="2"/>
  <c r="AY90" i="2"/>
  <c r="AY37" i="2"/>
  <c r="AW91" i="2"/>
  <c r="AW38" i="2"/>
  <c r="AN100" i="2"/>
  <c r="AN47" i="2"/>
  <c r="AT41" i="2"/>
  <c r="AT94" i="2"/>
  <c r="AO99" i="2"/>
  <c r="AO46" i="2"/>
  <c r="AV39" i="2"/>
  <c r="AV92" i="2"/>
  <c r="AX37" i="2"/>
  <c r="AX90" i="2"/>
  <c r="AM48" i="2"/>
  <c r="AM101" i="2"/>
  <c r="AU40" i="2"/>
  <c r="AU93" i="2"/>
  <c r="AT95" i="2" l="1"/>
  <c r="AT42" i="2"/>
  <c r="AN101" i="2"/>
  <c r="AN48" i="2"/>
  <c r="AW39" i="2"/>
  <c r="AW92" i="2"/>
  <c r="AK104" i="2"/>
  <c r="AK51" i="2"/>
  <c r="AR97" i="2"/>
  <c r="AR44" i="2"/>
  <c r="AP99" i="2"/>
  <c r="AP46" i="2"/>
  <c r="AM49" i="2"/>
  <c r="AM102" i="2"/>
  <c r="AI106" i="2"/>
  <c r="AI16" i="2" s="1"/>
  <c r="AI15" i="2"/>
  <c r="AY38" i="2"/>
  <c r="AY91" i="2"/>
  <c r="AS43" i="2"/>
  <c r="AS96" i="2"/>
  <c r="AX38" i="2"/>
  <c r="AX91" i="2"/>
  <c r="AV93" i="2"/>
  <c r="AV40" i="2"/>
  <c r="AL103" i="2"/>
  <c r="AL50" i="2"/>
  <c r="AO100" i="2"/>
  <c r="AO47" i="2"/>
  <c r="AU94" i="2"/>
  <c r="AU41" i="2"/>
  <c r="AJ52" i="2"/>
  <c r="AJ105" i="2"/>
  <c r="AQ45" i="2"/>
  <c r="AQ98" i="2"/>
  <c r="AS44" i="2" l="1"/>
  <c r="AS97" i="2"/>
  <c r="AP47" i="2"/>
  <c r="AP100" i="2"/>
  <c r="AW93" i="2"/>
  <c r="AW40" i="2"/>
  <c r="AV41" i="2"/>
  <c r="AV94" i="2"/>
  <c r="AO48" i="2"/>
  <c r="AO101" i="2"/>
  <c r="AX92" i="2"/>
  <c r="AX39" i="2"/>
  <c r="AM50" i="2"/>
  <c r="AM103" i="2"/>
  <c r="AQ46" i="2"/>
  <c r="AQ99" i="2"/>
  <c r="AL104" i="2"/>
  <c r="AL51" i="2"/>
  <c r="AY92" i="2"/>
  <c r="AY39" i="2"/>
  <c r="AR45" i="2"/>
  <c r="AR98" i="2"/>
  <c r="AN49" i="2"/>
  <c r="AN102" i="2"/>
  <c r="AJ53" i="2"/>
  <c r="AJ106" i="2"/>
  <c r="AU42" i="2"/>
  <c r="AU95" i="2"/>
  <c r="AT43" i="2"/>
  <c r="AT96" i="2"/>
  <c r="AK52" i="2"/>
  <c r="AK105" i="2"/>
  <c r="AN50" i="2" l="1"/>
  <c r="AN103" i="2"/>
  <c r="AQ47" i="2"/>
  <c r="AQ100" i="2"/>
  <c r="AV42" i="2"/>
  <c r="AV95" i="2"/>
  <c r="AK53" i="2"/>
  <c r="AK106" i="2"/>
  <c r="AT97" i="2"/>
  <c r="AT44" i="2"/>
  <c r="AR99" i="2"/>
  <c r="AR46" i="2"/>
  <c r="AM104" i="2"/>
  <c r="AM51" i="2"/>
  <c r="AX40" i="2"/>
  <c r="AX93" i="2"/>
  <c r="AU43" i="2"/>
  <c r="AU96" i="2"/>
  <c r="AP48" i="2"/>
  <c r="AP101" i="2"/>
  <c r="AW41" i="2"/>
  <c r="AW94" i="2"/>
  <c r="AL105" i="2"/>
  <c r="AL52" i="2"/>
  <c r="AY40" i="2"/>
  <c r="AY93" i="2"/>
  <c r="AJ107" i="2"/>
  <c r="AJ16" i="2" s="1"/>
  <c r="AJ15" i="2"/>
  <c r="AO102" i="2"/>
  <c r="AO49" i="2"/>
  <c r="AS45" i="2"/>
  <c r="AS98" i="2"/>
  <c r="AW95" i="2" l="1"/>
  <c r="AW42" i="2"/>
  <c r="AV43" i="2"/>
  <c r="AV96" i="2"/>
  <c r="AP102" i="2"/>
  <c r="AP49" i="2"/>
  <c r="AU97" i="2"/>
  <c r="AU44" i="2"/>
  <c r="AM105" i="2"/>
  <c r="AM52" i="2"/>
  <c r="AK107" i="2"/>
  <c r="AK54" i="2"/>
  <c r="AR47" i="2"/>
  <c r="AR100" i="2"/>
  <c r="AY41" i="2"/>
  <c r="AY94" i="2"/>
  <c r="AT98" i="2"/>
  <c r="AT45" i="2"/>
  <c r="AQ48" i="2"/>
  <c r="AQ101" i="2"/>
  <c r="AS46" i="2"/>
  <c r="AS99" i="2"/>
  <c r="AL53" i="2"/>
  <c r="AL106" i="2"/>
  <c r="AO50" i="2"/>
  <c r="AO103" i="2"/>
  <c r="AX41" i="2"/>
  <c r="AX94" i="2"/>
  <c r="AN104" i="2"/>
  <c r="AN51" i="2"/>
  <c r="AL54" i="2" l="1"/>
  <c r="AL107" i="2"/>
  <c r="AP103" i="2"/>
  <c r="AP50" i="2"/>
  <c r="AK108" i="2"/>
  <c r="AK16" i="2" s="1"/>
  <c r="AK15" i="2"/>
  <c r="AU45" i="2"/>
  <c r="AU98" i="2"/>
  <c r="AS100" i="2"/>
  <c r="AS47" i="2"/>
  <c r="AX42" i="2"/>
  <c r="AX95" i="2"/>
  <c r="AQ49" i="2"/>
  <c r="AQ102" i="2"/>
  <c r="AY42" i="2"/>
  <c r="AY95" i="2"/>
  <c r="AN105" i="2"/>
  <c r="AN52" i="2"/>
  <c r="AR101" i="2"/>
  <c r="AR48" i="2"/>
  <c r="AT99" i="2"/>
  <c r="AT46" i="2"/>
  <c r="AV44" i="2"/>
  <c r="AV97" i="2"/>
  <c r="AO104" i="2"/>
  <c r="AO51" i="2"/>
  <c r="AM53" i="2"/>
  <c r="AM106" i="2"/>
  <c r="AW43" i="2"/>
  <c r="AW96" i="2"/>
  <c r="AV98" i="2" l="1"/>
  <c r="AV45" i="2"/>
  <c r="AW44" i="2"/>
  <c r="AW97" i="2"/>
  <c r="AT100" i="2"/>
  <c r="AT47" i="2"/>
  <c r="AY43" i="2"/>
  <c r="AY96" i="2"/>
  <c r="AU46" i="2"/>
  <c r="AU99" i="2"/>
  <c r="AP51" i="2"/>
  <c r="AP104" i="2"/>
  <c r="AM54" i="2"/>
  <c r="AM107" i="2"/>
  <c r="AR102" i="2"/>
  <c r="AR49" i="2"/>
  <c r="AQ50" i="2"/>
  <c r="AQ103" i="2"/>
  <c r="AO105" i="2"/>
  <c r="AO52" i="2"/>
  <c r="AX43" i="2"/>
  <c r="AX96" i="2"/>
  <c r="AN106" i="2"/>
  <c r="AN53" i="2"/>
  <c r="AS48" i="2"/>
  <c r="AS101" i="2"/>
  <c r="AL108" i="2"/>
  <c r="AL55" i="2"/>
  <c r="AY97" i="2" l="1"/>
  <c r="AY44" i="2"/>
  <c r="AT101" i="2"/>
  <c r="AT48" i="2"/>
  <c r="AL109" i="2"/>
  <c r="AL16" i="2" s="1"/>
  <c r="AL15" i="2"/>
  <c r="AX97" i="2"/>
  <c r="AX44" i="2"/>
  <c r="AO53" i="2"/>
  <c r="AO106" i="2"/>
  <c r="AM108" i="2"/>
  <c r="AM55" i="2"/>
  <c r="AV99" i="2"/>
  <c r="AV46" i="2"/>
  <c r="AP105" i="2"/>
  <c r="AP52" i="2"/>
  <c r="AW45" i="2"/>
  <c r="AW98" i="2"/>
  <c r="AS49" i="2"/>
  <c r="AS102" i="2"/>
  <c r="AQ51" i="2"/>
  <c r="AQ104" i="2"/>
  <c r="AN107" i="2"/>
  <c r="AN54" i="2"/>
  <c r="AR50" i="2"/>
  <c r="AR103" i="2"/>
  <c r="AU100" i="2"/>
  <c r="AU47" i="2"/>
  <c r="AU48" i="2" l="1"/>
  <c r="AU101" i="2"/>
  <c r="AV100" i="2"/>
  <c r="AV47" i="2"/>
  <c r="AX98" i="2"/>
  <c r="AX45" i="2"/>
  <c r="AQ52" i="2"/>
  <c r="AQ105" i="2"/>
  <c r="AM109" i="2"/>
  <c r="AM56" i="2"/>
  <c r="AR104" i="2"/>
  <c r="AR51" i="2"/>
  <c r="AS103" i="2"/>
  <c r="AS50" i="2"/>
  <c r="AT49" i="2"/>
  <c r="AT102" i="2"/>
  <c r="AN108" i="2"/>
  <c r="AN55" i="2"/>
  <c r="AW99" i="2"/>
  <c r="AW46" i="2"/>
  <c r="AY45" i="2"/>
  <c r="AY98" i="2"/>
  <c r="AP106" i="2"/>
  <c r="AP53" i="2"/>
  <c r="AO54" i="2"/>
  <c r="AO107" i="2"/>
  <c r="AQ106" i="2" l="1"/>
  <c r="AQ53" i="2"/>
  <c r="AS51" i="2"/>
  <c r="AS104" i="2"/>
  <c r="AV48" i="2"/>
  <c r="AV101" i="2"/>
  <c r="AX99" i="2"/>
  <c r="AX46" i="2"/>
  <c r="AP54" i="2"/>
  <c r="AP107" i="2"/>
  <c r="AT50" i="2"/>
  <c r="AT103" i="2"/>
  <c r="AY99" i="2"/>
  <c r="AY46" i="2"/>
  <c r="AW100" i="2"/>
  <c r="AW47" i="2"/>
  <c r="AR52" i="2"/>
  <c r="AR105" i="2"/>
  <c r="AO108" i="2"/>
  <c r="AO55" i="2"/>
  <c r="AN56" i="2"/>
  <c r="AN109" i="2"/>
  <c r="AM110" i="2"/>
  <c r="AM16" i="2" s="1"/>
  <c r="AM15" i="2"/>
  <c r="AU102" i="2"/>
  <c r="AU49" i="2"/>
  <c r="AY100" i="2" l="1"/>
  <c r="AY47" i="2"/>
  <c r="AN110" i="2"/>
  <c r="AN57" i="2"/>
  <c r="AU103" i="2"/>
  <c r="AU50" i="2"/>
  <c r="AO109" i="2"/>
  <c r="AO56" i="2"/>
  <c r="AV102" i="2"/>
  <c r="AV49" i="2"/>
  <c r="AT104" i="2"/>
  <c r="AT51" i="2"/>
  <c r="AS105" i="2"/>
  <c r="AS52" i="2"/>
  <c r="AR53" i="2"/>
  <c r="AR106" i="2"/>
  <c r="AP55" i="2"/>
  <c r="AP108" i="2"/>
  <c r="AQ107" i="2"/>
  <c r="AQ54" i="2"/>
  <c r="AW101" i="2"/>
  <c r="AW48" i="2"/>
  <c r="AX100" i="2"/>
  <c r="AX47" i="2"/>
  <c r="AR54" i="2" l="1"/>
  <c r="AR107" i="2"/>
  <c r="AW102" i="2"/>
  <c r="AW49" i="2"/>
  <c r="AO57" i="2"/>
  <c r="AO110" i="2"/>
  <c r="AU51" i="2"/>
  <c r="AU104" i="2"/>
  <c r="AN111" i="2"/>
  <c r="AN16" i="2" s="1"/>
  <c r="AN15" i="2"/>
  <c r="AY101" i="2"/>
  <c r="AY48" i="2"/>
  <c r="AX101" i="2"/>
  <c r="AX48" i="2"/>
  <c r="AS106" i="2"/>
  <c r="AS53" i="2"/>
  <c r="AQ108" i="2"/>
  <c r="AQ55" i="2"/>
  <c r="AT52" i="2"/>
  <c r="AT105" i="2"/>
  <c r="AV50" i="2"/>
  <c r="AV103" i="2"/>
  <c r="AP56" i="2"/>
  <c r="AP109" i="2"/>
  <c r="AT53" i="2" l="1"/>
  <c r="AT106" i="2"/>
  <c r="AY49" i="2"/>
  <c r="AY102" i="2"/>
  <c r="AO58" i="2"/>
  <c r="AO111" i="2"/>
  <c r="AQ56" i="2"/>
  <c r="AQ109" i="2"/>
  <c r="AW103" i="2"/>
  <c r="AW50" i="2"/>
  <c r="AX49" i="2"/>
  <c r="AX102" i="2"/>
  <c r="AP57" i="2"/>
  <c r="AP110" i="2"/>
  <c r="AS107" i="2"/>
  <c r="AS54" i="2"/>
  <c r="AV51" i="2"/>
  <c r="AV104" i="2"/>
  <c r="AU52" i="2"/>
  <c r="AU105" i="2"/>
  <c r="AR55" i="2"/>
  <c r="AR108" i="2"/>
  <c r="AQ110" i="2" l="1"/>
  <c r="AQ57" i="2"/>
  <c r="AO112" i="2"/>
  <c r="AO16" i="2" s="1"/>
  <c r="AO15" i="2"/>
  <c r="AS108" i="2"/>
  <c r="AS55" i="2"/>
  <c r="AR109" i="2"/>
  <c r="AR56" i="2"/>
  <c r="AP58" i="2"/>
  <c r="AP111" i="2"/>
  <c r="AU106" i="2"/>
  <c r="AU53" i="2"/>
  <c r="AX103" i="2"/>
  <c r="AX50" i="2"/>
  <c r="AY103" i="2"/>
  <c r="AY50" i="2"/>
  <c r="AV52" i="2"/>
  <c r="AV105" i="2"/>
  <c r="AW104" i="2"/>
  <c r="AW51" i="2"/>
  <c r="AT107" i="2"/>
  <c r="AT54" i="2"/>
  <c r="AW105" i="2" l="1"/>
  <c r="AW52" i="2"/>
  <c r="AU107" i="2"/>
  <c r="AU54" i="2"/>
  <c r="AS56" i="2"/>
  <c r="AS109" i="2"/>
  <c r="AY104" i="2"/>
  <c r="AY51" i="2"/>
  <c r="AV106" i="2"/>
  <c r="AV53" i="2"/>
  <c r="AP112" i="2"/>
  <c r="AP59" i="2"/>
  <c r="AR110" i="2"/>
  <c r="AR57" i="2"/>
  <c r="AQ58" i="2"/>
  <c r="AQ111" i="2"/>
  <c r="AT55" i="2"/>
  <c r="AT108" i="2"/>
  <c r="AX51" i="2"/>
  <c r="AX104" i="2"/>
  <c r="AQ112" i="2" l="1"/>
  <c r="AQ59" i="2"/>
  <c r="AY105" i="2"/>
  <c r="AY52" i="2"/>
  <c r="AR111" i="2"/>
  <c r="AR58" i="2"/>
  <c r="AS110" i="2"/>
  <c r="AS57" i="2"/>
  <c r="AX52" i="2"/>
  <c r="AX105" i="2"/>
  <c r="AP113" i="2"/>
  <c r="AP16" i="2" s="1"/>
  <c r="AP15" i="2"/>
  <c r="AU55" i="2"/>
  <c r="AU108" i="2"/>
  <c r="AV107" i="2"/>
  <c r="AV54" i="2"/>
  <c r="AW106" i="2"/>
  <c r="AW53" i="2"/>
  <c r="AT56" i="2"/>
  <c r="AT109" i="2"/>
  <c r="AR59" i="2" l="1"/>
  <c r="AR112" i="2"/>
  <c r="AW54" i="2"/>
  <c r="AW107" i="2"/>
  <c r="AY106" i="2"/>
  <c r="AY53" i="2"/>
  <c r="AV55" i="2"/>
  <c r="AV108" i="2"/>
  <c r="AX106" i="2"/>
  <c r="AX53" i="2"/>
  <c r="AU109" i="2"/>
  <c r="AU56" i="2"/>
  <c r="AT110" i="2"/>
  <c r="AT57" i="2"/>
  <c r="AS111" i="2"/>
  <c r="AS58" i="2"/>
  <c r="AQ113" i="2"/>
  <c r="AQ60" i="2"/>
  <c r="AV56" i="2" l="1"/>
  <c r="AV109" i="2"/>
  <c r="AT111" i="2"/>
  <c r="AT58" i="2"/>
  <c r="AY107" i="2"/>
  <c r="AY54" i="2"/>
  <c r="AQ114" i="2"/>
  <c r="AQ16" i="2" s="1"/>
  <c r="AQ15" i="2"/>
  <c r="AU57" i="2"/>
  <c r="AU110" i="2"/>
  <c r="AW55" i="2"/>
  <c r="AW108" i="2"/>
  <c r="AS112" i="2"/>
  <c r="AS59" i="2"/>
  <c r="AX107" i="2"/>
  <c r="AX54" i="2"/>
  <c r="AR60" i="2"/>
  <c r="AR113" i="2"/>
  <c r="AY108" i="2" l="1"/>
  <c r="AY55" i="2"/>
  <c r="AS60" i="2"/>
  <c r="AS113" i="2"/>
  <c r="AT112" i="2"/>
  <c r="AT59" i="2"/>
  <c r="AW56" i="2"/>
  <c r="AW109" i="2"/>
  <c r="AR61" i="2"/>
  <c r="AR114" i="2"/>
  <c r="AX55" i="2"/>
  <c r="AX108" i="2"/>
  <c r="AU111" i="2"/>
  <c r="AU58" i="2"/>
  <c r="AV57" i="2"/>
  <c r="AV110" i="2"/>
  <c r="AX109" i="2" l="1"/>
  <c r="AX56" i="2"/>
  <c r="AW110" i="2"/>
  <c r="AW57" i="2"/>
  <c r="AU59" i="2"/>
  <c r="AU112" i="2"/>
  <c r="AT113" i="2"/>
  <c r="AT60" i="2"/>
  <c r="AS61" i="2"/>
  <c r="AS114" i="2"/>
  <c r="AR115" i="2"/>
  <c r="AR15" i="2"/>
  <c r="AY56" i="2"/>
  <c r="AY109" i="2"/>
  <c r="AV111" i="2"/>
  <c r="AV58" i="2"/>
  <c r="AR16" i="2" l="1"/>
  <c r="AY110" i="2"/>
  <c r="AY57" i="2"/>
  <c r="AU60" i="2"/>
  <c r="AU113" i="2"/>
  <c r="AW111" i="2"/>
  <c r="AW58" i="2"/>
  <c r="AV59" i="2"/>
  <c r="AV112" i="2"/>
  <c r="AS62" i="2"/>
  <c r="AS115" i="2"/>
  <c r="AX110" i="2"/>
  <c r="AX57" i="2"/>
  <c r="AT114" i="2"/>
  <c r="AT61" i="2"/>
  <c r="AV113" i="2" l="1"/>
  <c r="AV60" i="2"/>
  <c r="AT62" i="2"/>
  <c r="AT115" i="2"/>
  <c r="AW59" i="2"/>
  <c r="AW112" i="2"/>
  <c r="AX111" i="2"/>
  <c r="AX58" i="2"/>
  <c r="AU114" i="2"/>
  <c r="AU61" i="2"/>
  <c r="AS116" i="2"/>
  <c r="AS16" i="2" s="1"/>
  <c r="AS15" i="2"/>
  <c r="AY58" i="2"/>
  <c r="AY111" i="2"/>
  <c r="AY112" i="2" l="1"/>
  <c r="AY59" i="2"/>
  <c r="AW60" i="2"/>
  <c r="AW113" i="2"/>
  <c r="AU115" i="2"/>
  <c r="AU62" i="2"/>
  <c r="AT116" i="2"/>
  <c r="AT63" i="2"/>
  <c r="AX112" i="2"/>
  <c r="AX59" i="2"/>
  <c r="AV114" i="2"/>
  <c r="AV61" i="2"/>
  <c r="AV115" i="2" l="1"/>
  <c r="AV62" i="2"/>
  <c r="AU116" i="2"/>
  <c r="AU63" i="2"/>
  <c r="AX60" i="2"/>
  <c r="AX113" i="2"/>
  <c r="AW114" i="2"/>
  <c r="AW61" i="2"/>
  <c r="AY60" i="2"/>
  <c r="AY113" i="2"/>
  <c r="AT117" i="2"/>
  <c r="AT16" i="2" s="1"/>
  <c r="AT15" i="2"/>
  <c r="AX61" i="2" l="1"/>
  <c r="AX114" i="2"/>
  <c r="AU64" i="2"/>
  <c r="AU117" i="2"/>
  <c r="AY61" i="2"/>
  <c r="AY114" i="2"/>
  <c r="AW62" i="2"/>
  <c r="AW115" i="2"/>
  <c r="AV116" i="2"/>
  <c r="AV63" i="2"/>
  <c r="AW63" i="2" l="1"/>
  <c r="AW116" i="2"/>
  <c r="AY115" i="2"/>
  <c r="AY62" i="2"/>
  <c r="AV117" i="2"/>
  <c r="AV64" i="2"/>
  <c r="AU118" i="2"/>
  <c r="AU16" i="2" s="1"/>
  <c r="AU15" i="2"/>
  <c r="AX62" i="2"/>
  <c r="AX115" i="2"/>
  <c r="AV65" i="2" l="1"/>
  <c r="AV118" i="2"/>
  <c r="AY63" i="2"/>
  <c r="AY116" i="2"/>
  <c r="AX116" i="2"/>
  <c r="AX63" i="2"/>
  <c r="AW117" i="2"/>
  <c r="AW64" i="2"/>
  <c r="AX64" i="2" l="1"/>
  <c r="AX117" i="2"/>
  <c r="AY64" i="2"/>
  <c r="AY117" i="2"/>
  <c r="AW65" i="2"/>
  <c r="AW118" i="2"/>
  <c r="AV119" i="2"/>
  <c r="AV15" i="2"/>
  <c r="AV16" i="2" l="1"/>
  <c r="AW119" i="2"/>
  <c r="AW66" i="2"/>
  <c r="AY65" i="2"/>
  <c r="AY118" i="2"/>
  <c r="AX118" i="2"/>
  <c r="AX65" i="2"/>
  <c r="AX119" i="2" l="1"/>
  <c r="AX66" i="2"/>
  <c r="AY66" i="2"/>
  <c r="AY119" i="2"/>
  <c r="AW120" i="2"/>
  <c r="AW16" i="2" s="1"/>
  <c r="AW15" i="2"/>
  <c r="AY120" i="2" l="1"/>
  <c r="AY67" i="2"/>
  <c r="AX120" i="2"/>
  <c r="AX67" i="2"/>
  <c r="AX121" i="2" l="1"/>
  <c r="AX16" i="2" s="1"/>
  <c r="AX15" i="2"/>
  <c r="AY121" i="2"/>
  <c r="AY68" i="2"/>
  <c r="AY122" i="2" l="1"/>
  <c r="AY16" i="2" s="1"/>
  <c r="AY1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Argencard</author>
  </authors>
  <commentList>
    <comment ref="C1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Ciclo de pago (dias corridos, ejemplo 18Habiles = 24Corridos)</t>
        </r>
      </text>
    </comment>
  </commentList>
</comments>
</file>

<file path=xl/sharedStrings.xml><?xml version="1.0" encoding="utf-8"?>
<sst xmlns="http://schemas.openxmlformats.org/spreadsheetml/2006/main" count="272" uniqueCount="140">
  <si>
    <t>Plazo de pago</t>
  </si>
  <si>
    <t>Dias 1er periodo</t>
  </si>
  <si>
    <t>Dias del mes</t>
  </si>
  <si>
    <t>Valor de la Venta</t>
  </si>
  <si>
    <t>Arancel</t>
  </si>
  <si>
    <t>Cuotas</t>
  </si>
  <si>
    <t>Valor cuota</t>
  </si>
  <si>
    <t>TNA Teórica</t>
  </si>
  <si>
    <r>
      <t>Días 1er. período</t>
    </r>
    <r>
      <rPr>
        <b/>
        <sz val="10"/>
        <color indexed="10"/>
        <rFont val="Arial"/>
        <family val="2"/>
      </rPr>
      <t xml:space="preserve"> (variable)</t>
    </r>
  </si>
  <si>
    <t>Dias resto periodo</t>
  </si>
  <si>
    <t>cuota 1</t>
  </si>
  <si>
    <t>cuota 2</t>
  </si>
  <si>
    <t>cuota 3</t>
  </si>
  <si>
    <t>cuota 4</t>
  </si>
  <si>
    <t>cuota 5</t>
  </si>
  <si>
    <t>cuota 6</t>
  </si>
  <si>
    <t>cuota 7</t>
  </si>
  <si>
    <t>cuota 8</t>
  </si>
  <si>
    <t>cuota 9</t>
  </si>
  <si>
    <t>cuota 10</t>
  </si>
  <si>
    <t>cuota 11</t>
  </si>
  <si>
    <t>cuota 12</t>
  </si>
  <si>
    <t>cuota 13</t>
  </si>
  <si>
    <t>cuota 14</t>
  </si>
  <si>
    <t>cuota 15</t>
  </si>
  <si>
    <t>cuota 16</t>
  </si>
  <si>
    <t>cuota 17</t>
  </si>
  <si>
    <t>cuota 18</t>
  </si>
  <si>
    <t>cuota 19</t>
  </si>
  <si>
    <t>cuota 20</t>
  </si>
  <si>
    <t>cuota 21</t>
  </si>
  <si>
    <t>cuota 22</t>
  </si>
  <si>
    <t>cuota 23</t>
  </si>
  <si>
    <t>cuota 24</t>
  </si>
  <si>
    <t>cuota 25</t>
  </si>
  <si>
    <t>cuota 26</t>
  </si>
  <si>
    <t>cuota 27</t>
  </si>
  <si>
    <t>cuota 28</t>
  </si>
  <si>
    <t>cuota 29</t>
  </si>
  <si>
    <t>cuota 30</t>
  </si>
  <si>
    <t>cuota 31</t>
  </si>
  <si>
    <t>cuota 32</t>
  </si>
  <si>
    <t>cuota 33</t>
  </si>
  <si>
    <t>cuota 34</t>
  </si>
  <si>
    <t>cuota 35</t>
  </si>
  <si>
    <t>cuota 36</t>
  </si>
  <si>
    <t>cuota 37</t>
  </si>
  <si>
    <t>cuota 38</t>
  </si>
  <si>
    <t>cuota 39</t>
  </si>
  <si>
    <t>cuota 40</t>
  </si>
  <si>
    <t>cuota 41</t>
  </si>
  <si>
    <t>cuota 42</t>
  </si>
  <si>
    <t>cuota 43</t>
  </si>
  <si>
    <t>cuota 44</t>
  </si>
  <si>
    <t>cuota 45</t>
  </si>
  <si>
    <t>cuota 46</t>
  </si>
  <si>
    <t>cuota 47</t>
  </si>
  <si>
    <t>cuota 48</t>
  </si>
  <si>
    <t>cuota 49</t>
  </si>
  <si>
    <t>cuota 50</t>
  </si>
  <si>
    <t>VA Cuotas</t>
  </si>
  <si>
    <t>Coeficiente</t>
  </si>
  <si>
    <t>i (tasa directa)</t>
  </si>
  <si>
    <t>K</t>
  </si>
  <si>
    <t>TEA</t>
  </si>
  <si>
    <t>Tasa Directa</t>
  </si>
  <si>
    <t>Alicuota IVA</t>
  </si>
  <si>
    <t>Alicuota IVA interes</t>
  </si>
  <si>
    <t>Interes + Impuestos</t>
  </si>
  <si>
    <t>Coeficiente c/IVA</t>
  </si>
  <si>
    <t>Coeficiente s/IVA</t>
  </si>
  <si>
    <t>Periodo 0</t>
  </si>
  <si>
    <t>Precio Total Financiado</t>
  </si>
  <si>
    <t>Valor de cuota</t>
  </si>
  <si>
    <t>IVA Extra</t>
  </si>
  <si>
    <t>Desc Financiacion Otorgante</t>
  </si>
  <si>
    <t>Flujo de Fondos</t>
  </si>
  <si>
    <t>CFT</t>
  </si>
  <si>
    <t>Flujo de Fondos (neto de IVA)</t>
  </si>
  <si>
    <t>IVA Financiación</t>
  </si>
  <si>
    <t>TNA Sistema</t>
  </si>
  <si>
    <t>TNA Final</t>
  </si>
  <si>
    <t>Bonificación</t>
  </si>
  <si>
    <t>Configuración</t>
  </si>
  <si>
    <t>Tabla</t>
  </si>
  <si>
    <t>TNA</t>
  </si>
  <si>
    <t>Coef c/IVA</t>
  </si>
  <si>
    <t>3 cuotas: 3,1%</t>
  </si>
  <si>
    <t>6 cuotas: 6,01%</t>
  </si>
  <si>
    <t>12 cuotas: 11,48%</t>
  </si>
  <si>
    <t>18 cuotas: 16,52%</t>
  </si>
  <si>
    <t>Ahora 3</t>
  </si>
  <si>
    <t>3,1% es la tasa máxima de descuento directo que los emisores bancarios pueden aplicarle al comercio, a cobrar en un plazo de 10 días las ventas realizadas con la modalidad 3 cuotas.</t>
  </si>
  <si>
    <t>Factor máximo a aplicar sobre el precio de contado sin incluir IVA de los intereses 1,041.</t>
  </si>
  <si>
    <t>Factor máximo a aplicar sobre el precio de contado incluyendo IVA de los intereses 1,0505.</t>
  </si>
  <si>
    <t>Ahora 6</t>
  </si>
  <si>
    <t>6,01% es la tasa máxima de descuento directo que los emisores bancarios pueden aplicarle al comercio, a cobrar en un plazo de 10 días las ventas realizadas con la modalidad 6 cuotas.</t>
  </si>
  <si>
    <t>Factor máximo a aplicar sobre el precio de contado sin incluir IVA de los intereses 1,073.</t>
  </si>
  <si>
    <t>Factor máximo a aplicar sobre el precio de contado incluyendo IVA de los intereses 1,083.</t>
  </si>
  <si>
    <t>Ahora 12:</t>
  </si>
  <si>
    <t>11,48% es la tasa máxima de descuento directo que los emisores bancarios pueden aplicarle al comercio, a cobrar en un plazo de 10 días las ventas realizadas con la modalidad 12 cuotas.</t>
  </si>
  <si>
    <t>Factor máximo a aplicar sobre el precio de contado sin incluir IVA de los intereses 1,139.</t>
  </si>
  <si>
    <t>Factor máximo a aplicar sobre el precio de contado incluyendo IVA de los intereses 1,145.</t>
  </si>
  <si>
    <t>Ahora 18:</t>
  </si>
  <si>
    <t>16,52% es la tasa máxima de descuento directo que los emisores bancarios pueden aplicarle al comercio, a cobrar en un plazo de 10 días las ventas realizadas con la modalidad 18 cuotas.</t>
  </si>
  <si>
    <t>Factor máximo a aplicar sobre el precio de contado sin incluir IVA de los intereses 1,208.</t>
  </si>
  <si>
    <t>Factor máximo a aplicar sobre el precio de contado incluyendo IVA de los intereses 1,219.</t>
  </si>
  <si>
    <t>Recordá que esta también es la tasa máxima de interés que se puede trasladar al producto,</t>
  </si>
  <si>
    <t>https://www.atacyc.org.ar/ahora-12.html</t>
  </si>
  <si>
    <t>https://www.atacyc.org.ar/assets/resol-282-2021---anexo-1.pdf</t>
  </si>
  <si>
    <t>Simulador</t>
  </si>
  <si>
    <t>https://www.argentina.gob.ar/ahora-12/comerciantes</t>
  </si>
  <si>
    <t>Gobierno</t>
  </si>
  <si>
    <t>Plazo de pago (días Habiles)</t>
  </si>
  <si>
    <t>Fecha de pago (Corridos)</t>
  </si>
  <si>
    <t>Monto Compra</t>
  </si>
  <si>
    <t>Arancel %</t>
  </si>
  <si>
    <t>Arancel $</t>
  </si>
  <si>
    <t>Plazo de pago (días)</t>
  </si>
  <si>
    <t>IVA</t>
  </si>
  <si>
    <t>Monto - Arancel</t>
  </si>
  <si>
    <t>Cuota Mes</t>
  </si>
  <si>
    <t>Cuota N°</t>
  </si>
  <si>
    <t>Dias</t>
  </si>
  <si>
    <t>Cuota $</t>
  </si>
  <si>
    <t>FD</t>
  </si>
  <si>
    <t>Cuota VA $</t>
  </si>
  <si>
    <t>Valor Actual de Cuotas</t>
  </si>
  <si>
    <t>Descuento Comercio $</t>
  </si>
  <si>
    <t>Ds Año</t>
  </si>
  <si>
    <t>Ds Mes</t>
  </si>
  <si>
    <t>sacando el IVA, los dias y Arancel y a 365 dias esta controlado calculo igual entre simulador y calculo CHECK</t>
  </si>
  <si>
    <t>Monto a cobrar</t>
  </si>
  <si>
    <t>Monto FV</t>
  </si>
  <si>
    <t>Ejemplo</t>
  </si>
  <si>
    <t>Tasa Dir c/IVA</t>
  </si>
  <si>
    <t>Dif</t>
  </si>
  <si>
    <t>VISA</t>
  </si>
  <si>
    <t>NO</t>
  </si>
  <si>
    <t>TNA 84%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</si>
</sst>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0;[Red]&quot;$&quot;\ \-#,##0"/>
    <numFmt numFmtId="166" formatCode="&quot;$&quot;\ #,##0.00;[Red]&quot;$&quot;\ \-#,##0.00"/>
    <numFmt numFmtId="167" formatCode="_ * #,##0.00_ ;_ * \-#,##0.00_ ;_ * &quot;-&quot;??_ ;_ @_ "/>
    <numFmt numFmtId="168" formatCode="_(&quot;$&quot;* #,##0_);_(&quot;$&quot;* \(#,##0\);_(&quot;$&quot;* &quot;-&quot;??_);_(@_)"/>
    <numFmt numFmtId="169" formatCode="0.0000"/>
    <numFmt numFmtId="170" formatCode="0.000"/>
    <numFmt numFmtId="171" formatCode="_(&quot;$&quot;* #,##0.0_);_(&quot;$&quot;* \(#,##0.0\);_(&quot;$&quot;* &quot;-&quot;??_);_(@_)"/>
    <numFmt numFmtId="172" formatCode="_ * #,##0.0000_ ;_ * \-#,##0.0000_ ;_ * &quot;-&quot;??_ ;_ @_ "/>
    <numFmt numFmtId="173" formatCode="0.00%;;&quot;&quot;"/>
    <numFmt numFmtId="174" formatCode="0.0%"/>
    <numFmt numFmtId="175" formatCode="0.0"/>
    <numFmt numFmtId="176" formatCode="0.00000"/>
    <numFmt numFmtId="177" formatCode="_-* #,##0.0000_-;\-* #,##0.0000_-;_-* &quot;-&quot;????_-;_-@_-"/>
    <numFmt numFmtId="178" formatCode="0.000%"/>
    <numFmt numFmtId="179" formatCode="_-* #,##0.0000_-;\-* #,##0.0000_-;_-* &quot;-&quot;??_-;_-@_-"/>
    <numFmt numFmtId="180" formatCode="#,##0.000"/>
    <numFmt numFmtId="181" formatCode="0.00000%"/>
    <numFmt numFmtId="182" formatCode="_ * #,##0_ ;_ * \-#,##0_ ;_ * &quot;-&quot;??_ ;_ @_ "/>
    <numFmt numFmtId="183" formatCode="_ * #,##0.00000_ ;_ * \-#,##0.00000_ ;_ * &quot;-&quot;??_ ;_ @_ "/>
    <numFmt numFmtId="184" formatCode="#,##0.00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2"/>
      <color indexed="48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9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1" fontId="2" fillId="0" borderId="1" xfId="0" applyNumberFormat="1" applyFont="1" applyBorder="1" applyAlignment="1">
      <alignment vertical="center"/>
    </xf>
    <xf numFmtId="168" fontId="1" fillId="0" borderId="1" xfId="1" applyNumberForma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64" fontId="1" fillId="0" borderId="0" xfId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10" fontId="6" fillId="0" borderId="1" xfId="0" applyNumberFormat="1" applyFont="1" applyBorder="1" applyAlignment="1">
      <alignment horizontal="center" vertical="center"/>
    </xf>
    <xf numFmtId="3" fontId="1" fillId="0" borderId="1" xfId="2" applyNumberForma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2" fontId="0" fillId="0" borderId="1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3" xfId="0" applyNumberFormat="1" applyBorder="1" applyAlignment="1">
      <alignment horizontal="right" vertical="center"/>
    </xf>
    <xf numFmtId="2" fontId="0" fillId="2" borderId="0" xfId="0" applyNumberFormat="1" applyFill="1" applyAlignment="1">
      <alignment horizontal="right" vertical="center"/>
    </xf>
    <xf numFmtId="169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0" fontId="2" fillId="0" borderId="3" xfId="0" applyFont="1" applyBorder="1"/>
    <xf numFmtId="169" fontId="2" fillId="3" borderId="1" xfId="0" applyNumberFormat="1" applyFont="1" applyFill="1" applyBorder="1" applyAlignment="1">
      <alignment horizontal="right"/>
    </xf>
    <xf numFmtId="0" fontId="0" fillId="0" borderId="1" xfId="0" applyBorder="1"/>
    <xf numFmtId="164" fontId="0" fillId="0" borderId="1" xfId="1" applyFont="1" applyFill="1" applyBorder="1"/>
    <xf numFmtId="170" fontId="0" fillId="0" borderId="0" xfId="0" applyNumberFormat="1"/>
    <xf numFmtId="9" fontId="1" fillId="0" borderId="0" xfId="2"/>
    <xf numFmtId="2" fontId="0" fillId="0" borderId="0" xfId="2" applyNumberFormat="1" applyFont="1" applyFill="1" applyBorder="1"/>
    <xf numFmtId="10" fontId="1" fillId="0" borderId="1" xfId="2" applyNumberFormat="1" applyFill="1" applyBorder="1" applyAlignment="1">
      <alignment horizontal="right" vertical="center"/>
    </xf>
    <xf numFmtId="169" fontId="1" fillId="0" borderId="1" xfId="1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171" fontId="1" fillId="0" borderId="1" xfId="1" applyNumberFormat="1" applyFill="1" applyBorder="1" applyAlignment="1">
      <alignment horizontal="right" vertical="center"/>
    </xf>
    <xf numFmtId="164" fontId="1" fillId="0" borderId="1" xfId="1" applyFill="1" applyBorder="1" applyAlignment="1">
      <alignment horizontal="right" vertical="center"/>
    </xf>
    <xf numFmtId="0" fontId="0" fillId="0" borderId="3" xfId="0" applyBorder="1" applyAlignment="1">
      <alignment vertical="center"/>
    </xf>
    <xf numFmtId="3" fontId="1" fillId="0" borderId="0" xfId="2" applyNumberFormat="1" applyFill="1" applyBorder="1" applyAlignment="1">
      <alignment horizontal="right" vertical="center"/>
    </xf>
    <xf numFmtId="168" fontId="0" fillId="0" borderId="1" xfId="0" applyNumberFormat="1" applyBorder="1" applyAlignment="1">
      <alignment horizontal="right" vertical="center"/>
    </xf>
    <xf numFmtId="168" fontId="1" fillId="4" borderId="1" xfId="1" applyNumberFormat="1" applyFill="1" applyBorder="1" applyAlignment="1">
      <alignment horizontal="right" vertical="center"/>
    </xf>
    <xf numFmtId="10" fontId="1" fillId="4" borderId="1" xfId="2" applyNumberFormat="1" applyFill="1" applyBorder="1" applyAlignment="1">
      <alignment horizontal="right" vertical="center"/>
    </xf>
    <xf numFmtId="10" fontId="6" fillId="4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vertical="center"/>
    </xf>
    <xf numFmtId="169" fontId="1" fillId="5" borderId="1" xfId="1" applyNumberFormat="1" applyFill="1" applyBorder="1" applyAlignment="1">
      <alignment horizontal="right" vertical="center"/>
    </xf>
    <xf numFmtId="0" fontId="0" fillId="5" borderId="0" xfId="0" applyFill="1" applyAlignment="1">
      <alignment vertical="center"/>
    </xf>
    <xf numFmtId="1" fontId="0" fillId="5" borderId="0" xfId="0" applyNumberFormat="1" applyFill="1" applyAlignment="1">
      <alignment vertical="center"/>
    </xf>
    <xf numFmtId="10" fontId="0" fillId="0" borderId="0" xfId="0" applyNumberFormat="1"/>
    <xf numFmtId="167" fontId="0" fillId="0" borderId="0" xfId="0" applyNumberFormat="1"/>
    <xf numFmtId="165" fontId="0" fillId="0" borderId="0" xfId="0" applyNumberFormat="1"/>
    <xf numFmtId="166" fontId="0" fillId="0" borderId="0" xfId="0" applyNumberFormat="1"/>
    <xf numFmtId="168" fontId="0" fillId="0" borderId="0" xfId="0" applyNumberFormat="1" applyAlignment="1">
      <alignment vertical="center"/>
    </xf>
    <xf numFmtId="0" fontId="8" fillId="6" borderId="1" xfId="0" applyFont="1" applyFill="1" applyBorder="1" applyAlignment="1">
      <alignment horizontal="center" vertical="center"/>
    </xf>
    <xf numFmtId="10" fontId="1" fillId="9" borderId="1" xfId="1" applyNumberForma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173" fontId="0" fillId="0" borderId="1" xfId="2" applyNumberFormat="1" applyFont="1" applyFill="1" applyBorder="1" applyAlignment="1">
      <alignment horizontal="center"/>
    </xf>
    <xf numFmtId="170" fontId="0" fillId="0" borderId="1" xfId="0" applyNumberFormat="1" applyBorder="1" applyAlignment="1">
      <alignment horizontal="right" vertical="center"/>
    </xf>
    <xf numFmtId="10" fontId="0" fillId="0" borderId="0" xfId="2" applyNumberFormat="1" applyFont="1"/>
    <xf numFmtId="0" fontId="0" fillId="9" borderId="1" xfId="0" applyFill="1" applyBorder="1" applyAlignment="1">
      <alignment horizontal="center"/>
    </xf>
    <xf numFmtId="10" fontId="0" fillId="10" borderId="1" xfId="0" applyNumberFormat="1" applyFill="1" applyBorder="1" applyAlignment="1">
      <alignment horizontal="center"/>
    </xf>
    <xf numFmtId="9" fontId="0" fillId="0" borderId="0" xfId="2" applyFont="1"/>
    <xf numFmtId="174" fontId="0" fillId="0" borderId="0" xfId="2" applyNumberFormat="1" applyFont="1"/>
    <xf numFmtId="0" fontId="9" fillId="0" borderId="0" xfId="0" applyFont="1"/>
    <xf numFmtId="0" fontId="10" fillId="0" borderId="0" xfId="0" applyFont="1"/>
    <xf numFmtId="164" fontId="10" fillId="0" borderId="0" xfId="5" applyFont="1"/>
    <xf numFmtId="10" fontId="11" fillId="8" borderId="0" xfId="0" applyNumberFormat="1" applyFont="1" applyFill="1"/>
    <xf numFmtId="0" fontId="9" fillId="9" borderId="0" xfId="0" applyFont="1" applyFill="1"/>
    <xf numFmtId="10" fontId="9" fillId="9" borderId="0" xfId="0" applyNumberFormat="1" applyFont="1" applyFill="1"/>
    <xf numFmtId="0" fontId="9" fillId="9" borderId="0" xfId="0" quotePrefix="1" applyFont="1" applyFill="1"/>
    <xf numFmtId="9" fontId="9" fillId="9" borderId="0" xfId="0" applyNumberFormat="1" applyFont="1" applyFill="1"/>
    <xf numFmtId="175" fontId="9" fillId="0" borderId="0" xfId="0" applyNumberFormat="1" applyFont="1"/>
    <xf numFmtId="0" fontId="10" fillId="11" borderId="0" xfId="0" applyFont="1" applyFill="1" applyAlignment="1">
      <alignment horizontal="center" vertical="center"/>
    </xf>
    <xf numFmtId="2" fontId="9" fillId="0" borderId="0" xfId="0" applyNumberFormat="1" applyFont="1"/>
    <xf numFmtId="2" fontId="10" fillId="0" borderId="0" xfId="0" applyNumberFormat="1" applyFont="1"/>
    <xf numFmtId="176" fontId="9" fillId="0" borderId="0" xfId="0" applyNumberFormat="1" applyFont="1"/>
    <xf numFmtId="169" fontId="9" fillId="0" borderId="0" xfId="0" applyNumberFormat="1" applyFont="1"/>
    <xf numFmtId="10" fontId="9" fillId="0" borderId="0" xfId="2" applyNumberFormat="1" applyFont="1"/>
    <xf numFmtId="0" fontId="12" fillId="12" borderId="0" xfId="4" applyFont="1" applyFill="1"/>
    <xf numFmtId="10" fontId="13" fillId="9" borderId="0" xfId="2" applyNumberFormat="1" applyFont="1" applyFill="1" applyAlignment="1">
      <alignment horizontal="center" vertical="center"/>
    </xf>
    <xf numFmtId="10" fontId="12" fillId="12" borderId="0" xfId="2" applyNumberFormat="1" applyFont="1" applyFill="1" applyAlignment="1">
      <alignment horizontal="center" vertical="center"/>
    </xf>
    <xf numFmtId="177" fontId="0" fillId="0" borderId="0" xfId="0" applyNumberFormat="1"/>
    <xf numFmtId="170" fontId="9" fillId="0" borderId="0" xfId="0" applyNumberFormat="1" applyFont="1"/>
    <xf numFmtId="2" fontId="9" fillId="0" borderId="5" xfId="0" applyNumberFormat="1" applyFont="1" applyBorder="1"/>
    <xf numFmtId="170" fontId="9" fillId="0" borderId="5" xfId="0" applyNumberFormat="1" applyFont="1" applyBorder="1"/>
    <xf numFmtId="0" fontId="9" fillId="0" borderId="5" xfId="0" applyFont="1" applyBorder="1"/>
    <xf numFmtId="164" fontId="9" fillId="0" borderId="0" xfId="0" applyNumberFormat="1" applyFont="1"/>
    <xf numFmtId="164" fontId="9" fillId="0" borderId="5" xfId="0" applyNumberFormat="1" applyFont="1" applyBorder="1"/>
    <xf numFmtId="10" fontId="1" fillId="0" borderId="1" xfId="2" applyNumberFormat="1" applyFont="1" applyFill="1" applyBorder="1" applyAlignment="1">
      <alignment horizontal="center"/>
    </xf>
    <xf numFmtId="173" fontId="1" fillId="0" borderId="1" xfId="2" applyNumberFormat="1" applyFont="1" applyFill="1" applyBorder="1" applyAlignment="1">
      <alignment horizontal="center"/>
    </xf>
    <xf numFmtId="17" fontId="0" fillId="0" borderId="0" xfId="0" applyNumberFormat="1"/>
    <xf numFmtId="174" fontId="1" fillId="0" borderId="0" xfId="2" applyNumberFormat="1" applyFill="1" applyBorder="1" applyAlignment="1">
      <alignment horizontal="right" vertical="center"/>
    </xf>
    <xf numFmtId="10" fontId="0" fillId="13" borderId="1" xfId="2" applyNumberFormat="1" applyFont="1" applyFill="1" applyBorder="1" applyAlignment="1">
      <alignment horizontal="center"/>
    </xf>
    <xf numFmtId="172" fontId="1" fillId="0" borderId="0" xfId="3" applyNumberForma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0" fontId="0" fillId="0" borderId="0" xfId="2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4" fontId="1" fillId="9" borderId="1" xfId="3" applyNumberFormat="1" applyFill="1" applyBorder="1" applyAlignment="1">
      <alignment horizontal="right" vertical="center"/>
    </xf>
    <xf numFmtId="0" fontId="15" fillId="7" borderId="1" xfId="0" applyFont="1" applyFill="1" applyBorder="1" applyAlignment="1">
      <alignment horizontal="center" vertical="center"/>
    </xf>
    <xf numFmtId="16" fontId="15" fillId="7" borderId="1" xfId="0" applyNumberFormat="1" applyFont="1" applyFill="1" applyBorder="1" applyAlignment="1">
      <alignment horizontal="center" vertical="center"/>
    </xf>
    <xf numFmtId="16" fontId="15" fillId="7" borderId="1" xfId="0" applyNumberFormat="1" applyFont="1" applyFill="1" applyBorder="1" applyAlignment="1">
      <alignment vertical="center"/>
    </xf>
    <xf numFmtId="0" fontId="0" fillId="14" borderId="1" xfId="0" applyFill="1" applyBorder="1" applyAlignment="1">
      <alignment horizontal="center" vertical="center"/>
    </xf>
    <xf numFmtId="179" fontId="0" fillId="14" borderId="1" xfId="3" applyNumberFormat="1" applyFont="1" applyFill="1" applyBorder="1" applyAlignment="1">
      <alignment vertical="center"/>
    </xf>
    <xf numFmtId="10" fontId="0" fillId="14" borderId="1" xfId="2" applyNumberFormat="1" applyFont="1" applyFill="1" applyBorder="1" applyAlignment="1">
      <alignment vertical="center"/>
    </xf>
    <xf numFmtId="178" fontId="14" fillId="0" borderId="0" xfId="0" applyNumberFormat="1" applyFont="1" applyAlignment="1">
      <alignment horizontal="center"/>
    </xf>
    <xf numFmtId="0" fontId="14" fillId="0" borderId="0" xfId="0" applyFont="1"/>
    <xf numFmtId="10" fontId="1" fillId="9" borderId="1" xfId="2" applyNumberFormat="1" applyFill="1" applyBorder="1" applyAlignment="1">
      <alignment horizontal="right" vertical="center"/>
    </xf>
    <xf numFmtId="164" fontId="0" fillId="9" borderId="1" xfId="1" applyFont="1" applyFill="1" applyBorder="1"/>
    <xf numFmtId="180" fontId="1" fillId="0" borderId="1" xfId="2" applyNumberFormat="1" applyFill="1" applyBorder="1" applyAlignment="1">
      <alignment horizontal="right" vertical="center"/>
    </xf>
    <xf numFmtId="181" fontId="0" fillId="10" borderId="1" xfId="0" applyNumberFormat="1" applyFill="1" applyBorder="1" applyAlignment="1">
      <alignment horizontal="center"/>
    </xf>
    <xf numFmtId="0" fontId="14" fillId="9" borderId="0" xfId="0" applyFont="1" applyFill="1"/>
    <xf numFmtId="0" fontId="14" fillId="9" borderId="0" xfId="0" applyFont="1" applyFill="1" applyAlignment="1">
      <alignment vertical="center"/>
    </xf>
    <xf numFmtId="182" fontId="0" fillId="0" borderId="0" xfId="0" applyNumberFormat="1"/>
    <xf numFmtId="183" fontId="14" fillId="9" borderId="0" xfId="3" applyNumberFormat="1" applyFont="1" applyFill="1"/>
    <xf numFmtId="167" fontId="1" fillId="0" borderId="1" xfId="3" applyFill="1" applyBorder="1" applyAlignment="1">
      <alignment horizontal="right" vertical="center"/>
    </xf>
    <xf numFmtId="167" fontId="0" fillId="0" borderId="0" xfId="3" applyFont="1"/>
    <xf numFmtId="172" fontId="0" fillId="0" borderId="0" xfId="0" applyNumberFormat="1"/>
    <xf numFmtId="43" fontId="0" fillId="0" borderId="0" xfId="0" applyNumberFormat="1"/>
    <xf numFmtId="178" fontId="0" fillId="0" borderId="0" xfId="2" applyNumberFormat="1" applyFont="1"/>
    <xf numFmtId="4" fontId="1" fillId="9" borderId="1" xfId="2" applyNumberFormat="1" applyFill="1" applyBorder="1" applyAlignment="1">
      <alignment horizontal="right" vertical="center"/>
    </xf>
    <xf numFmtId="16" fontId="15" fillId="0" borderId="0" xfId="0" applyNumberFormat="1" applyFont="1" applyAlignment="1">
      <alignment vertical="center"/>
    </xf>
    <xf numFmtId="10" fontId="0" fillId="0" borderId="0" xfId="2" applyNumberFormat="1" applyFont="1" applyFill="1" applyBorder="1" applyAlignment="1">
      <alignment vertical="center"/>
    </xf>
    <xf numFmtId="184" fontId="1" fillId="0" borderId="1" xfId="2" applyNumberFormat="1" applyFill="1" applyBorder="1" applyAlignment="1">
      <alignment horizontal="right" vertical="center"/>
    </xf>
    <xf numFmtId="170" fontId="0" fillId="0" borderId="3" xfId="0" applyNumberFormat="1" applyBorder="1" applyAlignment="1">
      <alignment horizontal="right" vertical="center"/>
    </xf>
    <xf numFmtId="0" fontId="8" fillId="6" borderId="3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Protection="1"/>
    <xf numFmtId="10" fontId="0" fillId="13" borderId="1" xfId="2" applyNumberFormat="1" applyFont="1" applyFill="1" applyBorder="1" applyAlignment="1" applyProtection="1">
      <alignment horizontal="center"/>
      <protection locked="0"/>
    </xf>
    <xf numFmtId="0" fontId="8" fillId="6" borderId="1" xfId="0" applyFont="1" applyFill="1" applyBorder="1" applyAlignment="1" applyProtection="1">
      <alignment horizontal="center" vertical="center"/>
      <protection hidden="1"/>
    </xf>
    <xf numFmtId="172" fontId="1" fillId="0" borderId="1" xfId="3" applyNumberFormat="1" applyFont="1" applyFill="1" applyBorder="1" applyAlignment="1" applyProtection="1">
      <alignment horizontal="center"/>
      <protection hidden="1"/>
    </xf>
    <xf numFmtId="10" fontId="1" fillId="0" borderId="1" xfId="2" applyNumberFormat="1" applyFont="1" applyFill="1" applyBorder="1" applyAlignment="1" applyProtection="1">
      <alignment horizontal="center"/>
      <protection hidden="1"/>
    </xf>
    <xf numFmtId="10" fontId="0" fillId="0" borderId="1" xfId="2" applyNumberFormat="1" applyFont="1" applyFill="1" applyBorder="1" applyAlignment="1" applyProtection="1">
      <alignment horizontal="center"/>
      <protection hidden="1"/>
    </xf>
    <xf numFmtId="172" fontId="0" fillId="0" borderId="1" xfId="3" applyNumberFormat="1" applyFont="1" applyFill="1" applyBorder="1" applyAlignment="1" applyProtection="1">
      <alignment horizontal="center"/>
      <protection hidden="1"/>
    </xf>
  </cellXfs>
  <cellStyles count="6">
    <cellStyle name="Comma" xfId="3" builtinId="3"/>
    <cellStyle name="Currency" xfId="1" builtinId="4"/>
    <cellStyle name="Currency 2" xfId="5" xr:uid="{00000000-0005-0000-0000-000002000000}"/>
    <cellStyle name="Normal" xfId="0" builtinId="0"/>
    <cellStyle name="Normal 2" xfId="4" xr:uid="{00000000-0005-0000-0000-000004000000}"/>
    <cellStyle name="Percent" xfId="2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139700</xdr:colOff>
      <xdr:row>1</xdr:row>
      <xdr:rowOff>144184</xdr:rowOff>
    </xdr:from>
    <xdr:to>
      <xdr:col>16</xdr:col>
      <xdr:colOff>348431</xdr:colOff>
      <xdr:row>23</xdr:row>
      <xdr:rowOff>120649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C022B9-B394-415B-9B0A-B02DB567B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87700" y="302934"/>
          <a:ext cx="6914331" cy="3468965"/>
        </a:xfrm>
        <a:prstGeom prst="rect">
          <a:avLst/>
        </a:prstGeom>
      </xdr:spPr>
    </xdr:pic>
    <xdr:clientData/>
  </xdr:twoCellAnchor>
  <xdr:twoCellAnchor editAs="oneCell">
    <xdr:from>
      <xdr:col>1</xdr:col>
      <xdr:colOff>63500</xdr:colOff>
      <xdr:row>27</xdr:row>
      <xdr:rowOff>64760</xdr:rowOff>
    </xdr:from>
    <xdr:to>
      <xdr:col>8</xdr:col>
      <xdr:colOff>518900</xdr:colOff>
      <xdr:row>45</xdr:row>
      <xdr:rowOff>40195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E6C57A0-D499-4005-96CD-D5DE0AECA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100" y="4351010"/>
          <a:ext cx="4722600" cy="2832935"/>
        </a:xfrm>
        <a:prstGeom prst="rect">
          <a:avLst/>
        </a:prstGeom>
      </xdr:spPr>
    </xdr:pic>
    <xdr:clientData/>
  </xdr:twoCellAnchor>
  <xdr:twoCellAnchor>
    <xdr:from>
      <xdr:col>9</xdr:col>
      <xdr:colOff>357742</xdr:colOff>
      <xdr:row>27</xdr:row>
      <xdr:rowOff>107950</xdr:rowOff>
    </xdr:from>
    <xdr:to>
      <xdr:col>17</xdr:col>
      <xdr:colOff>59428</xdr:colOff>
      <xdr:row>45</xdr:row>
      <xdr:rowOff>50800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93B7A26-5B6A-428B-B0C7-3468DA5DE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4142" y="4394200"/>
          <a:ext cx="4578486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kppss1002-svm1\Groups\Documents%20and%20Settings\DEstevez\Configuraci&#243;n%20local\Archivos%20temporales%20de%20Internet\OLK180\Reportes\Reportes%20Viejos\ModeloTasasreales_tot2005abiertox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 Bonificado"/>
      <sheetName val="Coeficientes"/>
      <sheetName val="RESUMEN BANCOS (2)"/>
      <sheetName val="RESUMEN BANCOS"/>
      <sheetName val="Tasas tot año 2005"/>
      <sheetName val="Tasas 2005 BNL"/>
      <sheetName val="Tasas 2005 CITI"/>
      <sheetName val="Tasas 2005 BNA"/>
      <sheetName val="Tasas 2005 COLUMBIA"/>
      <sheetName val="Tasas 2005 HSBC"/>
      <sheetName val="Tasas 2005 COMAFI"/>
      <sheetName val="Tasas 2005 SUQUIA"/>
      <sheetName val="Tasas 2005 BISEL"/>
      <sheetName val="Tasas 2005 BBVA"/>
      <sheetName val="Tasas 2005 BPI"/>
      <sheetName val="Tasas 2005 MACROBANSUD"/>
      <sheetName val="Tasas 2005 CIUDAD"/>
      <sheetName val="Tasas 2005 PATAGONIA"/>
      <sheetName val="Tasas 2005 ITAU"/>
      <sheetName val="Tasas 2005 SOCIETE"/>
      <sheetName val="Tasas 2005 GALICIA"/>
      <sheetName val="ranking bcos x vol capital"/>
      <sheetName val="cap x ent"/>
      <sheetName val="in real x ent"/>
      <sheetName val="detalle x ent"/>
      <sheetName val="C Factur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showGridLines="0" zoomScale="80" zoomScaleNormal="80" workbookViewId="0">
      <selection activeCell="C25" sqref="C25"/>
    </sheetView>
  </sheetViews>
  <sheetFormatPr defaultColWidth="9.1796875" defaultRowHeight="13" x14ac:dyDescent="0.3"/>
  <cols>
    <col min="1" max="1" width="9.1796875" style="61"/>
    <col min="2" max="2" width="18.54296875" style="61" bestFit="1" customWidth="1"/>
    <col min="3" max="3" width="9.54296875" style="61" bestFit="1" customWidth="1"/>
    <col min="4" max="4" width="10" style="61" bestFit="1" customWidth="1"/>
    <col min="5" max="16384" width="9.1796875" style="61"/>
  </cols>
  <sheetData>
    <row r="1" spans="2:10" x14ac:dyDescent="0.3">
      <c r="B1" s="62" t="s">
        <v>115</v>
      </c>
      <c r="C1" s="63">
        <f>9*130</f>
        <v>1170</v>
      </c>
    </row>
    <row r="2" spans="2:10" x14ac:dyDescent="0.3">
      <c r="B2" s="62"/>
      <c r="C2" s="63"/>
    </row>
    <row r="3" spans="2:10" x14ac:dyDescent="0.3">
      <c r="B3" s="61" t="s">
        <v>85</v>
      </c>
      <c r="C3" s="64">
        <v>0.72</v>
      </c>
      <c r="E3" s="61" t="s">
        <v>129</v>
      </c>
      <c r="F3" s="65">
        <v>360</v>
      </c>
    </row>
    <row r="4" spans="2:10" x14ac:dyDescent="0.3">
      <c r="B4" s="61" t="s">
        <v>5</v>
      </c>
      <c r="C4" s="61">
        <v>3</v>
      </c>
      <c r="E4" s="61" t="s">
        <v>130</v>
      </c>
      <c r="F4" s="61">
        <v>30</v>
      </c>
    </row>
    <row r="5" spans="2:10" hidden="1" x14ac:dyDescent="0.3">
      <c r="B5" s="61" t="s">
        <v>116</v>
      </c>
      <c r="C5" s="66">
        <v>0</v>
      </c>
    </row>
    <row r="6" spans="2:10" hidden="1" x14ac:dyDescent="0.3">
      <c r="B6" s="61" t="s">
        <v>117</v>
      </c>
      <c r="C6" s="61">
        <f>+C5*C1</f>
        <v>0</v>
      </c>
    </row>
    <row r="7" spans="2:10" x14ac:dyDescent="0.3">
      <c r="B7" s="61" t="s">
        <v>118</v>
      </c>
      <c r="C7" s="67">
        <v>2</v>
      </c>
    </row>
    <row r="8" spans="2:10" hidden="1" x14ac:dyDescent="0.3">
      <c r="B8" s="61" t="s">
        <v>119</v>
      </c>
      <c r="C8" s="68">
        <v>0</v>
      </c>
    </row>
    <row r="10" spans="2:10" x14ac:dyDescent="0.3">
      <c r="B10" s="61" t="s">
        <v>120</v>
      </c>
      <c r="C10" s="61">
        <f>+C1-C1*C5</f>
        <v>1170</v>
      </c>
    </row>
    <row r="11" spans="2:10" x14ac:dyDescent="0.3">
      <c r="B11" s="61" t="s">
        <v>121</v>
      </c>
      <c r="C11" s="69">
        <f>+C10/C4</f>
        <v>390</v>
      </c>
    </row>
    <row r="13" spans="2:10" x14ac:dyDescent="0.3">
      <c r="B13" s="70" t="s">
        <v>122</v>
      </c>
      <c r="C13" s="70" t="s">
        <v>123</v>
      </c>
      <c r="D13" s="70" t="s">
        <v>124</v>
      </c>
      <c r="E13" s="70" t="s">
        <v>125</v>
      </c>
      <c r="F13" s="70" t="s">
        <v>126</v>
      </c>
      <c r="H13" s="70" t="s">
        <v>122</v>
      </c>
      <c r="I13" s="70" t="s">
        <v>123</v>
      </c>
      <c r="J13" s="70" t="s">
        <v>124</v>
      </c>
    </row>
    <row r="15" spans="2:10" x14ac:dyDescent="0.3">
      <c r="B15" s="83"/>
      <c r="C15" s="83">
        <f>+C7</f>
        <v>2</v>
      </c>
      <c r="D15" s="81">
        <f>-F19</f>
        <v>-1046.4234279426519</v>
      </c>
      <c r="E15" s="82">
        <v>1</v>
      </c>
      <c r="F15" s="81">
        <f>+D15*E14</f>
        <v>0</v>
      </c>
      <c r="H15" s="83"/>
      <c r="I15" s="83">
        <v>0</v>
      </c>
      <c r="J15" s="81">
        <f>-D19</f>
        <v>-1170</v>
      </c>
    </row>
    <row r="16" spans="2:10" x14ac:dyDescent="0.3">
      <c r="B16" s="61">
        <v>1</v>
      </c>
      <c r="C16" s="61">
        <f>30-C7</f>
        <v>28</v>
      </c>
      <c r="D16" s="71">
        <f>+$C$11</f>
        <v>390</v>
      </c>
      <c r="E16" s="80">
        <f>1/(1+$C$3/$F$3*C16)</f>
        <v>0.94696969696969691</v>
      </c>
      <c r="F16" s="71">
        <f>+D16*E16</f>
        <v>369.31818181818181</v>
      </c>
      <c r="G16" s="71"/>
      <c r="H16" s="61">
        <v>1</v>
      </c>
      <c r="I16" s="61">
        <f>+C16</f>
        <v>28</v>
      </c>
      <c r="J16" s="71">
        <f>+D19*C24/H18</f>
        <v>436.0567508480965</v>
      </c>
    </row>
    <row r="17" spans="2:10" x14ac:dyDescent="0.3">
      <c r="B17" s="61">
        <v>2</v>
      </c>
      <c r="C17" s="61">
        <v>60</v>
      </c>
      <c r="D17" s="71">
        <f>+$C$11</f>
        <v>390</v>
      </c>
      <c r="E17" s="80">
        <f>1/((1+$C$3/$F$3*C16)*(1+$C$3/$F$3*(C17/B17)))</f>
        <v>0.89336763865065738</v>
      </c>
      <c r="F17" s="71">
        <f>+D17*E17</f>
        <v>348.4133790737564</v>
      </c>
      <c r="G17" s="71"/>
      <c r="H17" s="61">
        <v>2</v>
      </c>
      <c r="I17" s="61">
        <f>+C17</f>
        <v>60</v>
      </c>
      <c r="J17" s="71">
        <f>+J16</f>
        <v>436.0567508480965</v>
      </c>
    </row>
    <row r="18" spans="2:10" x14ac:dyDescent="0.3">
      <c r="B18" s="83">
        <v>3</v>
      </c>
      <c r="C18" s="83">
        <v>90</v>
      </c>
      <c r="D18" s="81">
        <f>+$C$11</f>
        <v>390</v>
      </c>
      <c r="E18" s="82">
        <f>1/((1+$C$3/$F$3*C16)*(1+$C$3/$F$3*(C17/B17))^2)</f>
        <v>0.84279965910439369</v>
      </c>
      <c r="F18" s="81">
        <f>+D18*E18</f>
        <v>328.69186705071354</v>
      </c>
      <c r="G18" s="71"/>
      <c r="H18" s="83">
        <v>3</v>
      </c>
      <c r="I18" s="83">
        <f>+C18</f>
        <v>90</v>
      </c>
      <c r="J18" s="81">
        <f>+J17</f>
        <v>436.0567508480965</v>
      </c>
    </row>
    <row r="19" spans="2:10" x14ac:dyDescent="0.3">
      <c r="D19" s="71">
        <f>SUM(D16:D18)</f>
        <v>1170</v>
      </c>
      <c r="F19" s="71">
        <f>SUM(F16:F18)</f>
        <v>1046.4234279426519</v>
      </c>
      <c r="J19" s="71">
        <f>SUM(J16:J18)</f>
        <v>1308.1702525442895</v>
      </c>
    </row>
    <row r="20" spans="2:10" x14ac:dyDescent="0.3">
      <c r="E20" s="71">
        <f>+D19-F19</f>
        <v>123.57657205734813</v>
      </c>
    </row>
    <row r="21" spans="2:10" x14ac:dyDescent="0.3">
      <c r="B21" s="62" t="s">
        <v>127</v>
      </c>
      <c r="C21" s="72">
        <f>+F19</f>
        <v>1046.4234279426519</v>
      </c>
      <c r="E21" s="73"/>
    </row>
    <row r="22" spans="2:10" x14ac:dyDescent="0.3">
      <c r="B22" s="61" t="s">
        <v>128</v>
      </c>
      <c r="C22" s="71">
        <f>+(C1-C1*C5)-(C21)</f>
        <v>123.57657205734813</v>
      </c>
    </row>
    <row r="24" spans="2:10" x14ac:dyDescent="0.3">
      <c r="B24" s="62" t="s">
        <v>61</v>
      </c>
      <c r="C24" s="74">
        <f>+(D19-C10*C5)/F19</f>
        <v>1.1180942329438373</v>
      </c>
      <c r="I24" s="71"/>
      <c r="J24" s="71"/>
    </row>
    <row r="25" spans="2:10" x14ac:dyDescent="0.3">
      <c r="B25" s="62" t="s">
        <v>65</v>
      </c>
      <c r="C25" s="75">
        <f>+C32/C31</f>
        <v>0.10562100175841722</v>
      </c>
      <c r="D25" s="75"/>
      <c r="I25" s="76" t="s">
        <v>64</v>
      </c>
      <c r="J25" s="77">
        <f>XIRR(J15:J18,$I15:$I18)</f>
        <v>1.0013281941413881</v>
      </c>
    </row>
    <row r="27" spans="2:10" hidden="1" x14ac:dyDescent="0.3">
      <c r="B27" s="76" t="s">
        <v>64</v>
      </c>
      <c r="C27" s="77">
        <f>(((1+C3/($F$3/$F$4))^(($F$3/$F$4)))-1)</f>
        <v>1.0121964718355518</v>
      </c>
      <c r="D27" s="77">
        <f>XIRR(D15:D18,$C15:$C18)</f>
        <v>1.0514543414115907</v>
      </c>
      <c r="I27" s="76" t="s">
        <v>64</v>
      </c>
      <c r="J27" s="77">
        <f>XIRR(J15:J18,$I15:$I18)</f>
        <v>1.0013281941413881</v>
      </c>
    </row>
    <row r="28" spans="2:10" hidden="1" x14ac:dyDescent="0.3">
      <c r="B28" s="76" t="s">
        <v>85</v>
      </c>
      <c r="C28" s="78">
        <f>((1+D27)^(1/($F$3/$F$4))-1)*($F$3/$F$4)</f>
        <v>0.74049790186358244</v>
      </c>
      <c r="D28" s="61" t="s">
        <v>131</v>
      </c>
    </row>
    <row r="30" spans="2:10" x14ac:dyDescent="0.3">
      <c r="B30" s="61" t="s">
        <v>134</v>
      </c>
    </row>
    <row r="31" spans="2:10" x14ac:dyDescent="0.3">
      <c r="B31" s="61" t="s">
        <v>132</v>
      </c>
      <c r="C31" s="84">
        <f>+C24*C1</f>
        <v>1308.1702525442895</v>
      </c>
    </row>
    <row r="32" spans="2:10" x14ac:dyDescent="0.3">
      <c r="B32" s="61" t="s">
        <v>133</v>
      </c>
      <c r="C32" s="85">
        <f>+C31-C1</f>
        <v>138.1702525442895</v>
      </c>
      <c r="D32" s="75">
        <f>+C32/C31</f>
        <v>0.10562100175841722</v>
      </c>
    </row>
    <row r="33" spans="3:3" x14ac:dyDescent="0.3">
      <c r="C33" s="84">
        <f>+C31-C32</f>
        <v>1170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B1:Z55"/>
  <sheetViews>
    <sheetView showGridLines="0" tabSelected="1" zoomScale="80" zoomScaleNormal="80" workbookViewId="0">
      <pane ySplit="9" topLeftCell="A10" activePane="bottomLeft" state="frozen"/>
      <selection pane="bottomLeft" activeCell="D18" sqref="D18"/>
    </sheetView>
  </sheetViews>
  <sheetFormatPr defaultColWidth="11.453125" defaultRowHeight="12.5" x14ac:dyDescent="0.25"/>
  <cols>
    <col min="1" max="1" width="0" hidden="1" customWidth="1"/>
    <col min="2" max="2" width="10.26953125" customWidth="1"/>
    <col min="3" max="3" width="11.7265625" hidden="1" customWidth="1"/>
    <col min="4" max="4" width="9.7265625" bestFit="1" customWidth="1"/>
    <col min="5" max="5" width="0" hidden="1" customWidth="1"/>
    <col min="6" max="6" width="7.26953125" hidden="1" customWidth="1"/>
    <col min="7" max="7" width="12.26953125" hidden="1" customWidth="1"/>
    <col min="8" max="8" width="11.7265625" hidden="1" customWidth="1"/>
    <col min="9" max="9" width="9.453125" hidden="1" customWidth="1"/>
    <col min="10" max="10" width="12.26953125" bestFit="1" customWidth="1"/>
    <col min="11" max="11" width="12.1796875" bestFit="1" customWidth="1"/>
    <col min="12" max="12" width="12" bestFit="1" customWidth="1"/>
    <col min="13" max="14" width="8.81640625" bestFit="1" customWidth="1"/>
    <col min="15" max="15" width="11.453125" style="92"/>
    <col min="16" max="16" width="11.453125" style="95" hidden="1" customWidth="1"/>
    <col min="17" max="17" width="11.453125" hidden="1" customWidth="1"/>
    <col min="18" max="21" width="0" hidden="1" customWidth="1"/>
    <col min="22" max="23" width="13.81640625" hidden="1" customWidth="1"/>
    <col min="24" max="26" width="12.26953125" hidden="1" customWidth="1"/>
  </cols>
  <sheetData>
    <row r="1" spans="2:26" hidden="1" x14ac:dyDescent="0.25"/>
    <row r="2" spans="2:26" hidden="1" x14ac:dyDescent="0.25">
      <c r="B2" s="127" t="s">
        <v>83</v>
      </c>
      <c r="C2" s="127"/>
      <c r="D2" s="127"/>
      <c r="F2" s="126" t="s">
        <v>84</v>
      </c>
      <c r="G2" s="126"/>
      <c r="H2" s="126"/>
    </row>
    <row r="3" spans="2:26" hidden="1" x14ac:dyDescent="0.25"/>
    <row r="4" spans="2:26" hidden="1" x14ac:dyDescent="0.25">
      <c r="B4" s="124" t="s">
        <v>4</v>
      </c>
      <c r="C4" s="125"/>
      <c r="D4" s="58">
        <f>+IF(G4="SI",1.8%+0.001%,1.8%)</f>
        <v>1.8000000000000002E-2</v>
      </c>
      <c r="E4" s="60"/>
      <c r="F4" s="51" t="s">
        <v>137</v>
      </c>
      <c r="G4" s="109" t="s">
        <v>138</v>
      </c>
      <c r="K4" s="48"/>
      <c r="O4"/>
      <c r="P4"/>
    </row>
    <row r="5" spans="2:26" hidden="1" x14ac:dyDescent="0.25">
      <c r="B5" s="124" t="s">
        <v>79</v>
      </c>
      <c r="C5" s="125"/>
      <c r="D5" s="58">
        <v>0.21</v>
      </c>
      <c r="E5" s="59"/>
      <c r="O5"/>
      <c r="P5"/>
    </row>
    <row r="6" spans="2:26" hidden="1" x14ac:dyDescent="0.25">
      <c r="B6" s="124" t="s">
        <v>113</v>
      </c>
      <c r="C6" s="125"/>
      <c r="D6" s="57">
        <v>2</v>
      </c>
    </row>
    <row r="7" spans="2:26" hidden="1" x14ac:dyDescent="0.25">
      <c r="B7" s="124" t="s">
        <v>114</v>
      </c>
      <c r="C7" s="125"/>
      <c r="D7" s="57">
        <f>+ROUNDDOWN(D6/5,0)*2+D6</f>
        <v>2</v>
      </c>
      <c r="K7" s="49"/>
      <c r="L7" s="47"/>
      <c r="R7" t="s">
        <v>139</v>
      </c>
    </row>
    <row r="8" spans="2:26" hidden="1" x14ac:dyDescent="0.25">
      <c r="X8" s="110" t="s">
        <v>136</v>
      </c>
      <c r="Y8" s="110" t="s">
        <v>136</v>
      </c>
      <c r="Z8" s="110" t="s">
        <v>136</v>
      </c>
    </row>
    <row r="9" spans="2:26" s="5" customFormat="1" ht="26.15" customHeight="1" x14ac:dyDescent="0.25">
      <c r="B9" s="51" t="s">
        <v>5</v>
      </c>
      <c r="C9" s="51" t="s">
        <v>82</v>
      </c>
      <c r="D9" s="51" t="s">
        <v>85</v>
      </c>
      <c r="F9" s="51" t="s">
        <v>5</v>
      </c>
      <c r="G9" s="51" t="s">
        <v>80</v>
      </c>
      <c r="H9" s="51" t="s">
        <v>82</v>
      </c>
      <c r="I9" s="51" t="s">
        <v>81</v>
      </c>
      <c r="J9" s="130" t="s">
        <v>61</v>
      </c>
      <c r="K9" s="130" t="s">
        <v>65</v>
      </c>
      <c r="L9" s="130" t="s">
        <v>86</v>
      </c>
      <c r="M9" s="130" t="s">
        <v>64</v>
      </c>
      <c r="N9" s="130" t="s">
        <v>77</v>
      </c>
      <c r="O9" s="93"/>
      <c r="P9" s="96"/>
      <c r="R9" s="98" t="s">
        <v>5</v>
      </c>
      <c r="S9" s="99" t="s">
        <v>61</v>
      </c>
      <c r="T9" s="100" t="s">
        <v>65</v>
      </c>
      <c r="U9" s="99" t="s">
        <v>86</v>
      </c>
      <c r="V9" s="100" t="s">
        <v>135</v>
      </c>
      <c r="W9" s="120"/>
      <c r="X9" s="111" t="s">
        <v>65</v>
      </c>
      <c r="Y9" s="111" t="s">
        <v>86</v>
      </c>
      <c r="Z9" s="111" t="s">
        <v>135</v>
      </c>
    </row>
    <row r="10" spans="2:26" x14ac:dyDescent="0.25">
      <c r="B10" s="53">
        <v>2</v>
      </c>
      <c r="C10" s="54"/>
      <c r="D10" s="129">
        <v>0.99</v>
      </c>
      <c r="F10" s="53">
        <v>2</v>
      </c>
      <c r="G10" s="90">
        <f t="shared" ref="G10:G20" si="0">+D10</f>
        <v>0.99</v>
      </c>
      <c r="H10" s="87"/>
      <c r="I10" s="86">
        <f>IF(D10&lt;&gt;"",D10,IF(C10&lt;&gt;"",G10*(1-C10),G10))</f>
        <v>0.99</v>
      </c>
      <c r="J10" s="131">
        <f>'1. Calc Tasa Directa'!$B$65</f>
        <v>1.1196662665066026</v>
      </c>
      <c r="K10" s="132">
        <f>'1. Calc TEA y CFT'!$C$5</f>
        <v>0.10495294644905769</v>
      </c>
      <c r="L10" s="131">
        <f>'1. Calc TEA y CFT'!$C$9</f>
        <v>1.1454662731092069</v>
      </c>
      <c r="M10" s="132">
        <f>'1. Calc TEA y CFT'!$C$15</f>
        <v>1.5259904742240904</v>
      </c>
      <c r="N10" s="132">
        <f>'1. Calc TEA y CFT'!$C$16</f>
        <v>2.1171471834182736</v>
      </c>
      <c r="O10" s="94"/>
      <c r="P10" s="104"/>
      <c r="R10" s="101">
        <v>2</v>
      </c>
      <c r="S10" s="102">
        <v>1.1043622308117063</v>
      </c>
      <c r="T10" s="103">
        <v>9.2799000000000006E-2</v>
      </c>
      <c r="U10" s="102">
        <v>1.1264899392451306</v>
      </c>
      <c r="V10" s="103"/>
      <c r="W10" s="121"/>
      <c r="X10" s="113">
        <f>+S10-J10</f>
        <v>-1.5304035694896356E-2</v>
      </c>
      <c r="Y10" s="113">
        <f t="shared" ref="Y10:Z20" si="1">+T10-K10</f>
        <v>-1.2153946449057679E-2</v>
      </c>
      <c r="Z10" s="113">
        <f t="shared" si="1"/>
        <v>-1.8976333864076267E-2</v>
      </c>
    </row>
    <row r="11" spans="2:26" x14ac:dyDescent="0.25">
      <c r="B11" s="53">
        <v>3</v>
      </c>
      <c r="C11" s="54"/>
      <c r="D11" s="129">
        <f>+D10</f>
        <v>0.99</v>
      </c>
      <c r="F11" s="53">
        <v>3</v>
      </c>
      <c r="G11" s="90">
        <f t="shared" si="0"/>
        <v>0.99</v>
      </c>
      <c r="H11" s="87"/>
      <c r="I11" s="86">
        <f t="shared" ref="I11:I20" si="2">IF(D11&lt;&gt;"",D11,IF(C11&lt;&gt;"",G11*(1-C11),G11))</f>
        <v>0.99</v>
      </c>
      <c r="J11" s="131">
        <f>'1. Calc Tasa Directa'!$C$65</f>
        <v>1.163414166613852</v>
      </c>
      <c r="K11" s="133">
        <f>'1. Calc TEA y CFT'!$D$5</f>
        <v>0.13793257484723839</v>
      </c>
      <c r="L11" s="134">
        <f>'1. Calc TEA y CFT'!$D$9</f>
        <v>1.2003338112462947</v>
      </c>
      <c r="M11" s="132">
        <f>'1. Calc TEA y CFT'!$D$15</f>
        <v>1.5237063765525818</v>
      </c>
      <c r="N11" s="132">
        <f>'1. Calc TEA y CFT'!$D$16</f>
        <v>2.1349678277969368</v>
      </c>
      <c r="O11" s="94"/>
      <c r="P11" s="104"/>
      <c r="Q11" s="79"/>
      <c r="R11" s="101">
        <v>3</v>
      </c>
      <c r="S11" s="102">
        <v>1.1450381679389314</v>
      </c>
      <c r="T11" s="103">
        <v>0.12438666666666667</v>
      </c>
      <c r="U11" s="102">
        <v>1.1771739381224013</v>
      </c>
      <c r="V11" s="103"/>
      <c r="W11" s="121"/>
      <c r="X11" s="113">
        <f t="shared" ref="X11:X20" si="3">+S11-J11</f>
        <v>-1.8375998674920568E-2</v>
      </c>
      <c r="Y11" s="113">
        <f t="shared" si="1"/>
        <v>-1.354590818057172E-2</v>
      </c>
      <c r="Z11" s="113">
        <f t="shared" si="1"/>
        <v>-2.3159873123893338E-2</v>
      </c>
    </row>
    <row r="12" spans="2:26" x14ac:dyDescent="0.25">
      <c r="B12" s="53">
        <v>4</v>
      </c>
      <c r="C12" s="54"/>
      <c r="D12" s="129">
        <f t="shared" ref="D12:D20" si="4">+D11</f>
        <v>0.99</v>
      </c>
      <c r="F12" s="53">
        <v>4</v>
      </c>
      <c r="G12" s="90">
        <f t="shared" si="0"/>
        <v>0.99</v>
      </c>
      <c r="H12" s="54"/>
      <c r="I12" s="86">
        <f t="shared" si="2"/>
        <v>0.99</v>
      </c>
      <c r="J12" s="134">
        <f>'1. Calc Tasa Directa'!$D$65</f>
        <v>1.2082403105770623</v>
      </c>
      <c r="K12" s="133">
        <f>'1. Calc TEA y CFT'!$E$5</f>
        <v>0.16924777562586754</v>
      </c>
      <c r="L12" s="134">
        <f>'1. Calc TEA y CFT'!$E$9</f>
        <v>1.2575291548048269</v>
      </c>
      <c r="M12" s="133">
        <f>'1. Calc TEA y CFT'!$E$15</f>
        <v>1.5267953515052792</v>
      </c>
      <c r="N12" s="133">
        <f>'1. Calc TEA y CFT'!$E$16</f>
        <v>2.1619961977005011</v>
      </c>
      <c r="O12" s="94"/>
      <c r="P12" s="104"/>
      <c r="R12" s="101">
        <v>4</v>
      </c>
      <c r="S12" s="102">
        <v>1.1872959335114279</v>
      </c>
      <c r="T12" s="103">
        <v>0.15491050000000001</v>
      </c>
      <c r="U12" s="102">
        <v>1.2306809322523746</v>
      </c>
      <c r="V12" s="103"/>
      <c r="W12" s="121"/>
      <c r="X12" s="113">
        <f t="shared" si="3"/>
        <v>-2.0944377065634345E-2</v>
      </c>
      <c r="Y12" s="113">
        <f t="shared" si="1"/>
        <v>-1.4337275625867535E-2</v>
      </c>
      <c r="Z12" s="113">
        <f t="shared" si="1"/>
        <v>-2.6848222552452228E-2</v>
      </c>
    </row>
    <row r="13" spans="2:26" x14ac:dyDescent="0.25">
      <c r="B13" s="53">
        <v>5</v>
      </c>
      <c r="C13" s="54"/>
      <c r="D13" s="129">
        <f t="shared" si="4"/>
        <v>0.99</v>
      </c>
      <c r="F13" s="53">
        <v>5</v>
      </c>
      <c r="G13" s="90">
        <f t="shared" si="0"/>
        <v>0.99</v>
      </c>
      <c r="H13" s="54"/>
      <c r="I13" s="86">
        <f t="shared" si="2"/>
        <v>0.99</v>
      </c>
      <c r="J13" s="134">
        <f>'1. Calc Tasa Directa'!$E$65</f>
        <v>1.2541399739707424</v>
      </c>
      <c r="K13" s="133">
        <f>'1. Calc TEA y CFT'!$F$5</f>
        <v>0.19899330187930928</v>
      </c>
      <c r="L13" s="134">
        <f>'1. Calc TEA y CFT'!$F$9</f>
        <v>1.3171445646186881</v>
      </c>
      <c r="M13" s="133">
        <f>'1. Calc TEA y CFT'!$F$15</f>
        <v>1.5300377011299136</v>
      </c>
      <c r="N13" s="133">
        <f>'1. Calc TEA y CFT'!$F$16</f>
        <v>2.1904786348342897</v>
      </c>
      <c r="O13" s="94"/>
      <c r="P13" s="104"/>
      <c r="R13" s="101">
        <v>5</v>
      </c>
      <c r="S13" s="102">
        <v>1.2312238364934744</v>
      </c>
      <c r="T13" s="103">
        <v>0.18441960000000002</v>
      </c>
      <c r="U13" s="102">
        <v>1.2872460062175732</v>
      </c>
      <c r="V13" s="103"/>
      <c r="W13" s="121"/>
      <c r="X13" s="113">
        <f t="shared" si="3"/>
        <v>-2.291613747726795E-2</v>
      </c>
      <c r="Y13" s="113">
        <f t="shared" si="1"/>
        <v>-1.4573701879309259E-2</v>
      </c>
      <c r="Z13" s="113">
        <f t="shared" si="1"/>
        <v>-2.9898558401114883E-2</v>
      </c>
    </row>
    <row r="14" spans="2:26" x14ac:dyDescent="0.25">
      <c r="B14" s="53">
        <v>6</v>
      </c>
      <c r="C14" s="54"/>
      <c r="D14" s="129">
        <f t="shared" si="4"/>
        <v>0.99</v>
      </c>
      <c r="F14" s="53">
        <v>6</v>
      </c>
      <c r="G14" s="90">
        <f t="shared" si="0"/>
        <v>0.99</v>
      </c>
      <c r="H14" s="54"/>
      <c r="I14" s="86">
        <f t="shared" si="2"/>
        <v>0.99</v>
      </c>
      <c r="J14" s="134">
        <f>'1. Calc Tasa Directa'!$F$65</f>
        <v>1.3011071186829397</v>
      </c>
      <c r="K14" s="133">
        <f>'1. Calc TEA y CFT'!$G$5</f>
        <v>0.22725814523708052</v>
      </c>
      <c r="L14" s="134">
        <f>'1. Calc TEA y CFT'!$G$9</f>
        <v>1.3792767774863521</v>
      </c>
      <c r="M14" s="133">
        <f>'1. Calc TEA y CFT'!$G$15</f>
        <v>1.5326477646827694</v>
      </c>
      <c r="N14" s="133">
        <f>'1. Calc TEA y CFT'!$G$16</f>
        <v>2.219252038002014</v>
      </c>
      <c r="O14" s="94"/>
      <c r="P14" s="104"/>
      <c r="R14" s="101">
        <v>6</v>
      </c>
      <c r="S14" s="102">
        <v>1.2774111134766872</v>
      </c>
      <c r="T14" s="103">
        <v>0.21325766666666671</v>
      </c>
      <c r="U14" s="102">
        <v>1.3477847789156971</v>
      </c>
      <c r="V14" s="103"/>
      <c r="W14" s="121"/>
      <c r="X14" s="113">
        <f t="shared" si="3"/>
        <v>-2.369600520625248E-2</v>
      </c>
      <c r="Y14" s="113">
        <f t="shared" si="1"/>
        <v>-1.400047857041381E-2</v>
      </c>
      <c r="Z14" s="113">
        <f t="shared" si="1"/>
        <v>-3.1491998570654989E-2</v>
      </c>
    </row>
    <row r="15" spans="2:26" x14ac:dyDescent="0.25">
      <c r="B15" s="53">
        <v>7</v>
      </c>
      <c r="C15" s="54"/>
      <c r="D15" s="129">
        <f t="shared" si="4"/>
        <v>0.99</v>
      </c>
      <c r="F15" s="53">
        <v>7</v>
      </c>
      <c r="G15" s="90">
        <f t="shared" si="0"/>
        <v>0.99</v>
      </c>
      <c r="H15" s="54"/>
      <c r="I15" s="86">
        <f t="shared" si="2"/>
        <v>0.99</v>
      </c>
      <c r="J15" s="134">
        <f>'1. Calc Tasa Directa'!$G$65</f>
        <v>1.3491344195933341</v>
      </c>
      <c r="K15" s="133">
        <f>'1. Calc TEA y CFT'!$H$5</f>
        <v>0.2541259010677368</v>
      </c>
      <c r="L15" s="134">
        <f>'1. Calc TEA y CFT'!$H$9</f>
        <v>1.4440273489849926</v>
      </c>
      <c r="M15" s="133">
        <f>'1. Calc TEA y CFT'!$H$15</f>
        <v>1.5345867514610294</v>
      </c>
      <c r="N15" s="133">
        <f>'1. Calc TEA y CFT'!$H$16</f>
        <v>2.2482874631881713</v>
      </c>
      <c r="O15" s="94"/>
      <c r="P15" s="104"/>
      <c r="R15" s="101">
        <v>7</v>
      </c>
      <c r="S15" s="102">
        <v>1.3257575757575757</v>
      </c>
      <c r="T15" s="103">
        <v>0.24129142857142857</v>
      </c>
      <c r="U15" s="102">
        <v>1.4123548280825209</v>
      </c>
      <c r="V15" s="103"/>
      <c r="W15" s="121"/>
      <c r="X15" s="113">
        <f t="shared" si="3"/>
        <v>-2.3376843835758443E-2</v>
      </c>
      <c r="Y15" s="113">
        <f t="shared" si="1"/>
        <v>-1.283447249630823E-2</v>
      </c>
      <c r="Z15" s="113">
        <f t="shared" si="1"/>
        <v>-3.1672520902471746E-2</v>
      </c>
    </row>
    <row r="16" spans="2:26" x14ac:dyDescent="0.25">
      <c r="B16" s="53">
        <v>8</v>
      </c>
      <c r="C16" s="54"/>
      <c r="D16" s="129">
        <f t="shared" si="4"/>
        <v>0.99</v>
      </c>
      <c r="F16" s="53">
        <v>8</v>
      </c>
      <c r="G16" s="90">
        <f t="shared" si="0"/>
        <v>0.99</v>
      </c>
      <c r="H16" s="54"/>
      <c r="I16" s="86">
        <f t="shared" si="2"/>
        <v>0.99</v>
      </c>
      <c r="J16" s="134">
        <f>'1. Calc Tasa Directa'!$H$65</f>
        <v>1.3982132967052228</v>
      </c>
      <c r="K16" s="133">
        <f>'1. Calc TEA y CFT'!$I$5</f>
        <v>0.27967510986055982</v>
      </c>
      <c r="L16" s="134">
        <f>'1. Calc TEA y CFT'!$I$9</f>
        <v>1.5115030283728386</v>
      </c>
      <c r="M16" s="133">
        <f>'1. Calc TEA y CFT'!$I$15</f>
        <v>1.5359502911567691</v>
      </c>
      <c r="N16" s="133">
        <f>'1. Calc TEA y CFT'!$I$16</f>
        <v>2.2777746915817261</v>
      </c>
      <c r="O16" s="94"/>
      <c r="P16" s="104"/>
      <c r="R16" s="101">
        <v>8</v>
      </c>
      <c r="S16" s="102">
        <v>1.3762257010149666</v>
      </c>
      <c r="T16" s="103">
        <v>0.26845425000000001</v>
      </c>
      <c r="U16" s="102">
        <v>1.4811076773316429</v>
      </c>
      <c r="V16" s="103"/>
      <c r="W16" s="121"/>
      <c r="X16" s="113">
        <f t="shared" si="3"/>
        <v>-2.1987595690256212E-2</v>
      </c>
      <c r="Y16" s="113">
        <f t="shared" si="1"/>
        <v>-1.1220859860559818E-2</v>
      </c>
      <c r="Z16" s="113">
        <f t="shared" si="1"/>
        <v>-3.0395351041195617E-2</v>
      </c>
    </row>
    <row r="17" spans="2:26" x14ac:dyDescent="0.25">
      <c r="B17" s="53">
        <v>9</v>
      </c>
      <c r="C17" s="54"/>
      <c r="D17" s="129">
        <f t="shared" si="4"/>
        <v>0.99</v>
      </c>
      <c r="F17" s="53">
        <v>9</v>
      </c>
      <c r="G17" s="90">
        <f t="shared" si="0"/>
        <v>0.99</v>
      </c>
      <c r="H17" s="54"/>
      <c r="I17" s="86">
        <f t="shared" si="2"/>
        <v>0.99</v>
      </c>
      <c r="J17" s="134">
        <f>'1. Calc Tasa Directa'!$I$65</f>
        <v>1.4483339524571108</v>
      </c>
      <c r="K17" s="133">
        <f>'1. Calc TEA y CFT'!$J$5</f>
        <v>0.30397957637185213</v>
      </c>
      <c r="L17" s="134">
        <f>'1. Calc TEA y CFT'!$J$9</f>
        <v>1.5818161687317667</v>
      </c>
      <c r="M17" s="133">
        <f>'1. Calc TEA y CFT'!$J$15</f>
        <v>1.5368425965309147</v>
      </c>
      <c r="N17" s="133">
        <f>'1. Calc TEA y CFT'!$J$16</f>
        <v>2.3079303503036503</v>
      </c>
      <c r="O17" s="94"/>
      <c r="P17" s="104"/>
      <c r="R17" s="101">
        <v>9</v>
      </c>
      <c r="S17" s="102">
        <v>1.4297061159650517</v>
      </c>
      <c r="T17" s="103">
        <v>0.29514555555555555</v>
      </c>
      <c r="U17" s="102">
        <v>1.5555150622338243</v>
      </c>
      <c r="V17" s="103"/>
      <c r="W17" s="121"/>
      <c r="X17" s="113">
        <f t="shared" si="3"/>
        <v>-1.8627836492059124E-2</v>
      </c>
      <c r="Y17" s="113">
        <f t="shared" si="1"/>
        <v>-8.8340208162965839E-3</v>
      </c>
      <c r="Z17" s="113">
        <f t="shared" si="1"/>
        <v>-2.6301106497942373E-2</v>
      </c>
    </row>
    <row r="18" spans="2:26" x14ac:dyDescent="0.25">
      <c r="B18" s="53">
        <v>10</v>
      </c>
      <c r="C18" s="54"/>
      <c r="D18" s="129">
        <f t="shared" si="4"/>
        <v>0.99</v>
      </c>
      <c r="F18" s="53">
        <v>10</v>
      </c>
      <c r="G18" s="90">
        <f t="shared" si="0"/>
        <v>0.99</v>
      </c>
      <c r="H18" s="54"/>
      <c r="I18" s="86">
        <f t="shared" si="2"/>
        <v>0.99</v>
      </c>
      <c r="J18" s="134">
        <f>'1. Calc Tasa Directa'!$J$65</f>
        <v>1.4994854138989437</v>
      </c>
      <c r="K18" s="133">
        <f>'1. Calc TEA y CFT'!$K$5</f>
        <v>0.32710866801523891</v>
      </c>
      <c r="L18" s="134">
        <f>'1. Calc TEA y CFT'!$K$9</f>
        <v>1.6550851758700496</v>
      </c>
      <c r="M18" s="133">
        <f>'1. Calc TEA y CFT'!$K$15</f>
        <v>1.5373513340950014</v>
      </c>
      <c r="N18" s="133">
        <f>'1. Calc TEA y CFT'!$K$16</f>
        <v>2.3389575242996217</v>
      </c>
      <c r="O18" s="94"/>
      <c r="P18" s="104"/>
      <c r="R18" s="101">
        <v>10</v>
      </c>
      <c r="S18" s="102">
        <v>1.4861049190072819</v>
      </c>
      <c r="T18" s="103">
        <v>0.3212122</v>
      </c>
      <c r="U18" s="102">
        <v>1.6357690664285456</v>
      </c>
      <c r="V18" s="103"/>
      <c r="W18" s="121"/>
      <c r="X18" s="113">
        <f t="shared" si="3"/>
        <v>-1.338049489166182E-2</v>
      </c>
      <c r="Y18" s="113">
        <f t="shared" si="1"/>
        <v>-5.8964680152389093E-3</v>
      </c>
      <c r="Z18" s="113">
        <f t="shared" si="1"/>
        <v>-1.931610944150397E-2</v>
      </c>
    </row>
    <row r="19" spans="2:26" x14ac:dyDescent="0.25">
      <c r="B19" s="53">
        <v>11</v>
      </c>
      <c r="C19" s="54"/>
      <c r="D19" s="129">
        <f t="shared" si="4"/>
        <v>0.99</v>
      </c>
      <c r="F19" s="53">
        <v>11</v>
      </c>
      <c r="G19" s="90">
        <f t="shared" si="0"/>
        <v>0.99</v>
      </c>
      <c r="H19" s="54"/>
      <c r="I19" s="86">
        <f t="shared" si="2"/>
        <v>0.99</v>
      </c>
      <c r="J19" s="134">
        <f>'1. Calc Tasa Directa'!$K$65</f>
        <v>1.5516555793816356</v>
      </c>
      <c r="K19" s="133">
        <f>'1. Calc TEA y CFT'!$L$5</f>
        <v>0.34912759387534587</v>
      </c>
      <c r="L19" s="134">
        <f>'1. Calc TEA y CFT'!$L$9</f>
        <v>1.7314349999253522</v>
      </c>
      <c r="M19" s="133">
        <f>'1. Calc TEA y CFT'!$L$15</f>
        <v>1.5375456929206848</v>
      </c>
      <c r="N19" s="133">
        <f>'1. Calc TEA y CFT'!$L$16</f>
        <v>2.3710420846939084</v>
      </c>
      <c r="O19" s="94"/>
      <c r="P19" s="104"/>
      <c r="R19" s="101">
        <v>11</v>
      </c>
      <c r="S19" s="102">
        <v>1.545595054095827</v>
      </c>
      <c r="T19" s="103">
        <v>0.34664599999999995</v>
      </c>
      <c r="U19" s="102">
        <v>1.7224797769678062</v>
      </c>
      <c r="V19" s="103"/>
      <c r="W19" s="121"/>
      <c r="X19" s="113">
        <f t="shared" si="3"/>
        <v>-6.0605252858085823E-3</v>
      </c>
      <c r="Y19" s="113">
        <f t="shared" si="1"/>
        <v>-2.481593875345911E-3</v>
      </c>
      <c r="Z19" s="113">
        <f t="shared" si="1"/>
        <v>-8.9552229575460274E-3</v>
      </c>
    </row>
    <row r="20" spans="2:26" x14ac:dyDescent="0.25">
      <c r="B20" s="53">
        <v>12</v>
      </c>
      <c r="C20" s="54"/>
      <c r="D20" s="129">
        <f t="shared" si="4"/>
        <v>0.99</v>
      </c>
      <c r="F20" s="53">
        <v>12</v>
      </c>
      <c r="G20" s="90">
        <f t="shared" si="0"/>
        <v>0.99</v>
      </c>
      <c r="H20" s="54"/>
      <c r="I20" s="86">
        <f t="shared" si="2"/>
        <v>0.99</v>
      </c>
      <c r="J20" s="134">
        <f>'1. Calc Tasa Directa'!$L$65</f>
        <v>1.6048312693768338</v>
      </c>
      <c r="K20" s="133">
        <f>'1. Calc TEA y CFT'!$M$5</f>
        <v>0.37009766563103119</v>
      </c>
      <c r="L20" s="134">
        <f>'1. Calc TEA y CFT'!$M$9</f>
        <v>1.8109976740884834</v>
      </c>
      <c r="M20" s="133">
        <f>'1. Calc TEA y CFT'!$M$15</f>
        <v>1.5374793171882628</v>
      </c>
      <c r="N20" s="133">
        <f>'1. Calc TEA y CFT'!$M$16</f>
        <v>2.4043564558029176</v>
      </c>
      <c r="O20" s="94"/>
      <c r="P20" s="104"/>
      <c r="R20" s="101">
        <v>12</v>
      </c>
      <c r="S20" s="102">
        <v>1.6083634901487738</v>
      </c>
      <c r="T20" s="103">
        <v>0.37144150000000004</v>
      </c>
      <c r="U20" s="102">
        <v>1.8163463671533304</v>
      </c>
      <c r="V20" s="103"/>
      <c r="W20" s="121"/>
      <c r="X20" s="113">
        <f t="shared" si="3"/>
        <v>3.5322207719399312E-3</v>
      </c>
      <c r="Y20" s="113">
        <f t="shared" si="1"/>
        <v>1.3438343689688437E-3</v>
      </c>
      <c r="Z20" s="113">
        <f t="shared" si="1"/>
        <v>5.3486930648469766E-3</v>
      </c>
    </row>
    <row r="21" spans="2:26" x14ac:dyDescent="0.25">
      <c r="P21" s="104"/>
      <c r="X21" s="105"/>
      <c r="Y21" s="105"/>
      <c r="Z21" s="105"/>
    </row>
    <row r="22" spans="2:26" x14ac:dyDescent="0.25">
      <c r="J22" s="117"/>
    </row>
    <row r="23" spans="2:26" x14ac:dyDescent="0.25">
      <c r="B23" s="128"/>
      <c r="G23" s="46"/>
      <c r="J23" s="115"/>
    </row>
    <row r="24" spans="2:26" x14ac:dyDescent="0.25">
      <c r="G24" s="116"/>
      <c r="J24" s="115"/>
    </row>
    <row r="26" spans="2:26" x14ac:dyDescent="0.25">
      <c r="G26" s="118"/>
      <c r="J26" s="115"/>
    </row>
    <row r="28" spans="2:26" x14ac:dyDescent="0.25">
      <c r="J28" s="117"/>
      <c r="K28" s="118"/>
    </row>
    <row r="30" spans="2:26" x14ac:dyDescent="0.25">
      <c r="J30" s="128"/>
    </row>
    <row r="52" spans="13:13" x14ac:dyDescent="0.25">
      <c r="M52" s="88"/>
    </row>
    <row r="54" spans="13:13" x14ac:dyDescent="0.25">
      <c r="M54" s="88"/>
    </row>
    <row r="55" spans="13:13" x14ac:dyDescent="0.25">
      <c r="M55" s="88"/>
    </row>
  </sheetData>
  <sheetProtection algorithmName="SHA-512" hashValue="ewBxMmUGUrcEZRAeZj+F+dy4kHR2W/Q9HHXQPCfuNT1UEAWDyTAIYg5ckdCcq/Te8p0R2Y2A9Kt4D/At/FqvbA==" saltValue="lWQVpdDmKoXZa2PP/im4Eg==" spinCount="100000" sheet="1" objects="1" scenarios="1"/>
  <mergeCells count="6">
    <mergeCell ref="B5:C5"/>
    <mergeCell ref="B7:C7"/>
    <mergeCell ref="F2:H2"/>
    <mergeCell ref="B2:D2"/>
    <mergeCell ref="B4:C4"/>
    <mergeCell ref="B6:C6"/>
  </mergeCells>
  <pageMargins left="0.7" right="0.7" top="0.75" bottom="0.75" header="0.3" footer="0.3"/>
  <pageSetup orientation="portrait" horizontalDpi="4294967295" verticalDpi="4294967295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>
    <pageSetUpPr fitToPage="1"/>
  </sheetPr>
  <dimension ref="A1:AY72"/>
  <sheetViews>
    <sheetView showGridLines="0" zoomScale="80" zoomScaleNormal="80" workbookViewId="0">
      <selection activeCell="B11" sqref="B11"/>
    </sheetView>
  </sheetViews>
  <sheetFormatPr defaultColWidth="8.54296875" defaultRowHeight="12.5" outlineLevelRow="1" x14ac:dyDescent="0.25"/>
  <cols>
    <col min="1" max="1" width="25.54296875" customWidth="1"/>
    <col min="2" max="2" width="9.54296875" bestFit="1" customWidth="1"/>
    <col min="3" max="3" width="9.54296875" style="23" bestFit="1" customWidth="1"/>
    <col min="4" max="12" width="10.7265625" bestFit="1" customWidth="1"/>
    <col min="13" max="24" width="8.7265625" hidden="1" customWidth="1"/>
    <col min="25" max="50" width="9.7265625" hidden="1" customWidth="1"/>
    <col min="51" max="79" width="8.7265625" customWidth="1"/>
  </cols>
  <sheetData>
    <row r="1" spans="1:51" s="5" customFormat="1" ht="15" customHeight="1" x14ac:dyDescent="0.25">
      <c r="A1" s="1" t="s">
        <v>0</v>
      </c>
      <c r="B1" s="2"/>
      <c r="C1" s="3">
        <f>Simulador!D7</f>
        <v>2</v>
      </c>
      <c r="D1" s="4"/>
      <c r="F1" s="2"/>
      <c r="H1" s="4"/>
    </row>
    <row r="2" spans="1:51" s="5" customFormat="1" ht="15" customHeight="1" x14ac:dyDescent="0.25">
      <c r="A2" s="1" t="s">
        <v>1</v>
      </c>
      <c r="C2" s="3">
        <f>+C3-C1</f>
        <v>28</v>
      </c>
      <c r="D2" s="4"/>
      <c r="F2" s="2"/>
      <c r="H2" s="4"/>
    </row>
    <row r="3" spans="1:51" s="5" customFormat="1" ht="15" customHeight="1" x14ac:dyDescent="0.25">
      <c r="A3" s="1" t="s">
        <v>2</v>
      </c>
      <c r="C3" s="3">
        <v>30</v>
      </c>
      <c r="D3" s="4"/>
      <c r="F3" s="2"/>
      <c r="H3" s="4"/>
    </row>
    <row r="4" spans="1:51" s="5" customFormat="1" ht="15" customHeight="1" x14ac:dyDescent="0.25">
      <c r="B4" s="6"/>
      <c r="C4" s="7"/>
      <c r="E4" s="50"/>
      <c r="F4" s="50"/>
      <c r="G4" s="50"/>
    </row>
    <row r="5" spans="1:51" s="10" customFormat="1" ht="15" customHeight="1" x14ac:dyDescent="0.25">
      <c r="A5" s="8" t="s">
        <v>3</v>
      </c>
      <c r="B5" s="9">
        <v>100</v>
      </c>
      <c r="C5" s="9">
        <f>+B5</f>
        <v>100</v>
      </c>
      <c r="D5" s="9">
        <f t="shared" ref="D5:L5" si="0">+C5</f>
        <v>100</v>
      </c>
      <c r="E5" s="9">
        <f t="shared" si="0"/>
        <v>100</v>
      </c>
      <c r="F5" s="9">
        <f t="shared" si="0"/>
        <v>100</v>
      </c>
      <c r="G5" s="9">
        <f t="shared" si="0"/>
        <v>100</v>
      </c>
      <c r="H5" s="9">
        <f t="shared" si="0"/>
        <v>100</v>
      </c>
      <c r="I5" s="9">
        <f t="shared" si="0"/>
        <v>100</v>
      </c>
      <c r="J5" s="9">
        <f t="shared" si="0"/>
        <v>100</v>
      </c>
      <c r="K5" s="9">
        <f t="shared" si="0"/>
        <v>100</v>
      </c>
      <c r="L5" s="9">
        <f t="shared" si="0"/>
        <v>100</v>
      </c>
      <c r="M5" s="9">
        <f t="shared" ref="M5:AX5" si="1">+L5</f>
        <v>100</v>
      </c>
      <c r="N5" s="9">
        <f t="shared" si="1"/>
        <v>100</v>
      </c>
      <c r="O5" s="9">
        <f t="shared" si="1"/>
        <v>100</v>
      </c>
      <c r="P5" s="9">
        <f t="shared" si="1"/>
        <v>100</v>
      </c>
      <c r="Q5" s="9">
        <f t="shared" si="1"/>
        <v>100</v>
      </c>
      <c r="R5" s="9">
        <v>100</v>
      </c>
      <c r="S5" s="9">
        <f t="shared" si="1"/>
        <v>100</v>
      </c>
      <c r="T5" s="9">
        <f t="shared" si="1"/>
        <v>100</v>
      </c>
      <c r="U5" s="9">
        <f t="shared" si="1"/>
        <v>100</v>
      </c>
      <c r="V5" s="9">
        <f t="shared" si="1"/>
        <v>100</v>
      </c>
      <c r="W5" s="9">
        <f t="shared" si="1"/>
        <v>100</v>
      </c>
      <c r="X5" s="9">
        <f t="shared" si="1"/>
        <v>100</v>
      </c>
      <c r="Y5" s="9">
        <f t="shared" si="1"/>
        <v>100</v>
      </c>
      <c r="Z5" s="9">
        <f t="shared" si="1"/>
        <v>100</v>
      </c>
      <c r="AA5" s="9">
        <f t="shared" si="1"/>
        <v>100</v>
      </c>
      <c r="AB5" s="9">
        <f t="shared" si="1"/>
        <v>100</v>
      </c>
      <c r="AC5" s="9">
        <f t="shared" si="1"/>
        <v>100</v>
      </c>
      <c r="AD5" s="9">
        <f t="shared" si="1"/>
        <v>100</v>
      </c>
      <c r="AE5" s="9">
        <f t="shared" si="1"/>
        <v>100</v>
      </c>
      <c r="AF5" s="9">
        <f t="shared" si="1"/>
        <v>100</v>
      </c>
      <c r="AG5" s="9">
        <f t="shared" si="1"/>
        <v>100</v>
      </c>
      <c r="AH5" s="9">
        <f t="shared" si="1"/>
        <v>100</v>
      </c>
      <c r="AI5" s="9">
        <f t="shared" si="1"/>
        <v>100</v>
      </c>
      <c r="AJ5" s="9">
        <f t="shared" si="1"/>
        <v>100</v>
      </c>
      <c r="AK5" s="9">
        <f t="shared" si="1"/>
        <v>100</v>
      </c>
      <c r="AL5" s="9">
        <f t="shared" si="1"/>
        <v>100</v>
      </c>
      <c r="AM5" s="9">
        <f t="shared" si="1"/>
        <v>100</v>
      </c>
      <c r="AN5" s="9">
        <f t="shared" si="1"/>
        <v>100</v>
      </c>
      <c r="AO5" s="9">
        <f t="shared" si="1"/>
        <v>100</v>
      </c>
      <c r="AP5" s="9">
        <f t="shared" si="1"/>
        <v>100</v>
      </c>
      <c r="AQ5" s="9">
        <f t="shared" si="1"/>
        <v>100</v>
      </c>
      <c r="AR5" s="9">
        <f t="shared" si="1"/>
        <v>100</v>
      </c>
      <c r="AS5" s="9">
        <f t="shared" si="1"/>
        <v>100</v>
      </c>
      <c r="AT5" s="9">
        <f t="shared" si="1"/>
        <v>100</v>
      </c>
      <c r="AU5" s="9">
        <f t="shared" si="1"/>
        <v>100</v>
      </c>
      <c r="AV5" s="9">
        <f t="shared" si="1"/>
        <v>100</v>
      </c>
      <c r="AW5" s="9">
        <f t="shared" si="1"/>
        <v>100</v>
      </c>
      <c r="AX5" s="9">
        <f t="shared" si="1"/>
        <v>100</v>
      </c>
      <c r="AY5" s="5"/>
    </row>
    <row r="6" spans="1:51" s="5" customFormat="1" ht="15" customHeight="1" x14ac:dyDescent="0.25">
      <c r="A6" s="8" t="s">
        <v>4</v>
      </c>
      <c r="B6" s="52">
        <f>Simulador!D4</f>
        <v>1.8000000000000002E-2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</row>
    <row r="7" spans="1:51" s="14" customFormat="1" ht="15" customHeight="1" x14ac:dyDescent="0.25">
      <c r="A7" s="12" t="s">
        <v>5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  <c r="AI7" s="13">
        <v>35</v>
      </c>
      <c r="AJ7" s="13">
        <v>36</v>
      </c>
      <c r="AK7" s="13">
        <v>37</v>
      </c>
      <c r="AL7" s="13">
        <v>38</v>
      </c>
      <c r="AM7" s="13">
        <v>39</v>
      </c>
      <c r="AN7" s="13">
        <v>40</v>
      </c>
      <c r="AO7" s="13">
        <v>41</v>
      </c>
      <c r="AP7" s="13">
        <v>42</v>
      </c>
      <c r="AQ7" s="13">
        <v>43</v>
      </c>
      <c r="AR7" s="13">
        <v>44</v>
      </c>
      <c r="AS7" s="13">
        <v>45</v>
      </c>
      <c r="AT7" s="13">
        <v>46</v>
      </c>
      <c r="AU7" s="13">
        <v>47</v>
      </c>
      <c r="AV7" s="13">
        <v>48</v>
      </c>
      <c r="AW7" s="13">
        <v>49</v>
      </c>
      <c r="AX7" s="13">
        <v>50</v>
      </c>
    </row>
    <row r="8" spans="1:51" s="5" customFormat="1" ht="15" customHeight="1" x14ac:dyDescent="0.25">
      <c r="A8" s="1" t="s">
        <v>6</v>
      </c>
      <c r="B8" s="35">
        <f t="shared" ref="B8:AX8" si="2">(B5-B5*$B$6)/B7</f>
        <v>49.1</v>
      </c>
      <c r="C8" s="35">
        <f t="shared" si="2"/>
        <v>32.733333333333334</v>
      </c>
      <c r="D8" s="35">
        <f t="shared" si="2"/>
        <v>24.55</v>
      </c>
      <c r="E8" s="35">
        <f t="shared" si="2"/>
        <v>19.64</v>
      </c>
      <c r="F8" s="35">
        <f t="shared" si="2"/>
        <v>16.366666666666667</v>
      </c>
      <c r="G8" s="35">
        <f t="shared" si="2"/>
        <v>14.028571428571428</v>
      </c>
      <c r="H8" s="35">
        <f t="shared" si="2"/>
        <v>12.275</v>
      </c>
      <c r="I8" s="35">
        <f t="shared" si="2"/>
        <v>10.911111111111111</v>
      </c>
      <c r="J8" s="35">
        <f t="shared" si="2"/>
        <v>9.82</v>
      </c>
      <c r="K8" s="35">
        <f t="shared" si="2"/>
        <v>8.9272727272727277</v>
      </c>
      <c r="L8" s="35">
        <f t="shared" si="2"/>
        <v>8.1833333333333336</v>
      </c>
      <c r="M8" s="9">
        <f t="shared" si="2"/>
        <v>7.5538461538461537</v>
      </c>
      <c r="N8" s="9">
        <f t="shared" si="2"/>
        <v>7.0142857142857142</v>
      </c>
      <c r="O8" s="9">
        <f t="shared" si="2"/>
        <v>6.5466666666666669</v>
      </c>
      <c r="P8" s="9">
        <f t="shared" si="2"/>
        <v>6.1375000000000002</v>
      </c>
      <c r="Q8" s="9">
        <f t="shared" si="2"/>
        <v>5.776470588235294</v>
      </c>
      <c r="R8" s="9">
        <f t="shared" si="2"/>
        <v>5.4555555555555557</v>
      </c>
      <c r="S8" s="9">
        <f t="shared" si="2"/>
        <v>5.1684210526315795</v>
      </c>
      <c r="T8" s="9">
        <f t="shared" si="2"/>
        <v>4.91</v>
      </c>
      <c r="U8" s="9">
        <f t="shared" si="2"/>
        <v>4.6761904761904765</v>
      </c>
      <c r="V8" s="9">
        <f t="shared" si="2"/>
        <v>4.4636363636363638</v>
      </c>
      <c r="W8" s="9">
        <f t="shared" si="2"/>
        <v>4.2695652173913041</v>
      </c>
      <c r="X8" s="9">
        <f t="shared" si="2"/>
        <v>4.0916666666666668</v>
      </c>
      <c r="Y8" s="9">
        <f t="shared" si="2"/>
        <v>3.9279999999999999</v>
      </c>
      <c r="Z8" s="9">
        <f t="shared" si="2"/>
        <v>3.7769230769230768</v>
      </c>
      <c r="AA8" s="9">
        <f t="shared" si="2"/>
        <v>3.6370370370370373</v>
      </c>
      <c r="AB8" s="9">
        <f t="shared" si="2"/>
        <v>3.5071428571428571</v>
      </c>
      <c r="AC8" s="9">
        <f t="shared" si="2"/>
        <v>3.386206896551724</v>
      </c>
      <c r="AD8" s="9">
        <f t="shared" si="2"/>
        <v>3.2733333333333334</v>
      </c>
      <c r="AE8" s="9">
        <f t="shared" si="2"/>
        <v>3.1677419354838712</v>
      </c>
      <c r="AF8" s="9">
        <f t="shared" si="2"/>
        <v>3.0687500000000001</v>
      </c>
      <c r="AG8" s="9">
        <f t="shared" si="2"/>
        <v>2.975757575757576</v>
      </c>
      <c r="AH8" s="9">
        <f t="shared" si="2"/>
        <v>2.888235294117647</v>
      </c>
      <c r="AI8" s="9">
        <f t="shared" si="2"/>
        <v>2.8057142857142856</v>
      </c>
      <c r="AJ8" s="9">
        <f t="shared" si="2"/>
        <v>2.7277777777777779</v>
      </c>
      <c r="AK8" s="9">
        <f t="shared" si="2"/>
        <v>2.654054054054054</v>
      </c>
      <c r="AL8" s="9">
        <f t="shared" si="2"/>
        <v>2.5842105263157897</v>
      </c>
      <c r="AM8" s="9">
        <f t="shared" si="2"/>
        <v>2.5179487179487179</v>
      </c>
      <c r="AN8" s="9">
        <f t="shared" si="2"/>
        <v>2.4550000000000001</v>
      </c>
      <c r="AO8" s="9">
        <f t="shared" si="2"/>
        <v>2.3951219512195121</v>
      </c>
      <c r="AP8" s="9">
        <f t="shared" si="2"/>
        <v>2.3380952380952382</v>
      </c>
      <c r="AQ8" s="9">
        <f t="shared" si="2"/>
        <v>2.2837209302325583</v>
      </c>
      <c r="AR8" s="9">
        <f t="shared" si="2"/>
        <v>2.2318181818181819</v>
      </c>
      <c r="AS8" s="9">
        <f t="shared" si="2"/>
        <v>2.1822222222222223</v>
      </c>
      <c r="AT8" s="9">
        <f t="shared" si="2"/>
        <v>2.1347826086956521</v>
      </c>
      <c r="AU8" s="9">
        <f t="shared" si="2"/>
        <v>2.0893617021276598</v>
      </c>
      <c r="AV8" s="9">
        <f t="shared" si="2"/>
        <v>2.0458333333333334</v>
      </c>
      <c r="AW8" s="9">
        <f t="shared" si="2"/>
        <v>2.0040816326530613</v>
      </c>
      <c r="AX8" s="9">
        <f t="shared" si="2"/>
        <v>1.964</v>
      </c>
    </row>
    <row r="9" spans="1:51" s="5" customFormat="1" ht="15" customHeight="1" x14ac:dyDescent="0.25">
      <c r="A9" s="1" t="s">
        <v>7</v>
      </c>
      <c r="B9" s="41">
        <f>Simulador!I10</f>
        <v>0.99</v>
      </c>
      <c r="C9" s="41">
        <f>Simulador!I11</f>
        <v>0.99</v>
      </c>
      <c r="D9" s="41">
        <f>Simulador!I12</f>
        <v>0.99</v>
      </c>
      <c r="E9" s="41">
        <f>Simulador!I13</f>
        <v>0.99</v>
      </c>
      <c r="F9" s="41">
        <f>Simulador!I14</f>
        <v>0.99</v>
      </c>
      <c r="G9" s="41">
        <f>Simulador!I15</f>
        <v>0.99</v>
      </c>
      <c r="H9" s="41">
        <f>Simulador!I16</f>
        <v>0.99</v>
      </c>
      <c r="I9" s="41">
        <f>Simulador!I17</f>
        <v>0.99</v>
      </c>
      <c r="J9" s="41">
        <f>Simulador!I18</f>
        <v>0.99</v>
      </c>
      <c r="K9" s="41">
        <f>Simulador!I19</f>
        <v>0.99</v>
      </c>
      <c r="L9" s="41">
        <f>Simulador!I20</f>
        <v>0.99</v>
      </c>
      <c r="M9" s="41" t="e">
        <f>Simulador!#REF!</f>
        <v>#REF!</v>
      </c>
      <c r="N9" s="41" t="e">
        <f>Simulador!#REF!</f>
        <v>#REF!</v>
      </c>
      <c r="O9" s="41" t="e">
        <f>Simulador!#REF!</f>
        <v>#REF!</v>
      </c>
      <c r="P9" s="41" t="e">
        <f>Simulador!#REF!</f>
        <v>#REF!</v>
      </c>
      <c r="Q9" s="41" t="e">
        <f>Simulador!#REF!</f>
        <v>#REF!</v>
      </c>
      <c r="R9" s="41" t="e">
        <f>Simulador!#REF!</f>
        <v>#REF!</v>
      </c>
      <c r="S9" s="41" t="e">
        <f>Simulador!#REF!</f>
        <v>#REF!</v>
      </c>
      <c r="T9" s="41" t="e">
        <f>Simulador!#REF!</f>
        <v>#REF!</v>
      </c>
      <c r="U9" s="41" t="e">
        <f>Simulador!#REF!</f>
        <v>#REF!</v>
      </c>
      <c r="V9" s="41" t="e">
        <f>Simulador!#REF!</f>
        <v>#REF!</v>
      </c>
      <c r="W9" s="41" t="e">
        <f>Simulador!#REF!</f>
        <v>#REF!</v>
      </c>
      <c r="X9" s="41" t="e">
        <f>Simulador!#REF!</f>
        <v>#REF!</v>
      </c>
      <c r="Y9" s="41" t="e">
        <f>Simulador!#REF!</f>
        <v>#REF!</v>
      </c>
      <c r="Z9" s="41" t="e">
        <f>Simulador!#REF!</f>
        <v>#REF!</v>
      </c>
      <c r="AA9" s="41" t="e">
        <f>Simulador!#REF!</f>
        <v>#REF!</v>
      </c>
      <c r="AB9" s="41" t="e">
        <f>Simulador!#REF!</f>
        <v>#REF!</v>
      </c>
      <c r="AC9" s="41" t="e">
        <f>Simulador!#REF!</f>
        <v>#REF!</v>
      </c>
      <c r="AD9" s="41" t="e">
        <f>Simulador!#REF!</f>
        <v>#REF!</v>
      </c>
      <c r="AE9" s="41" t="e">
        <f>Simulador!#REF!</f>
        <v>#REF!</v>
      </c>
      <c r="AF9" s="41" t="e">
        <f>Simulador!#REF!</f>
        <v>#REF!</v>
      </c>
      <c r="AG9" s="41" t="e">
        <f>Simulador!#REF!</f>
        <v>#REF!</v>
      </c>
      <c r="AH9" s="41" t="e">
        <f>Simulador!#REF!</f>
        <v>#REF!</v>
      </c>
      <c r="AI9" s="41" t="e">
        <f>Simulador!#REF!</f>
        <v>#REF!</v>
      </c>
      <c r="AJ9" s="41" t="e">
        <f>Simulador!#REF!</f>
        <v>#REF!</v>
      </c>
      <c r="AK9" s="41" t="e">
        <f>Simulador!#REF!</f>
        <v>#REF!</v>
      </c>
      <c r="AL9" s="41" t="e">
        <f>Simulador!#REF!</f>
        <v>#REF!</v>
      </c>
      <c r="AM9" s="41" t="e">
        <f>Simulador!#REF!</f>
        <v>#REF!</v>
      </c>
      <c r="AN9" s="41" t="e">
        <f>Simulador!#REF!</f>
        <v>#REF!</v>
      </c>
      <c r="AO9" s="41" t="e">
        <f>Simulador!#REF!</f>
        <v>#REF!</v>
      </c>
      <c r="AP9" s="41" t="e">
        <f>Simulador!#REF!</f>
        <v>#REF!</v>
      </c>
      <c r="AQ9" s="41" t="e">
        <f>Simulador!#REF!</f>
        <v>#REF!</v>
      </c>
      <c r="AR9" s="41" t="e">
        <f>Simulador!#REF!</f>
        <v>#REF!</v>
      </c>
      <c r="AS9" s="41" t="e">
        <f>Simulador!#REF!</f>
        <v>#REF!</v>
      </c>
      <c r="AT9" s="41" t="e">
        <f>Simulador!#REF!</f>
        <v>#REF!</v>
      </c>
      <c r="AU9" s="41" t="e">
        <f>Simulador!#REF!</f>
        <v>#REF!</v>
      </c>
      <c r="AV9" s="41" t="e">
        <f>Simulador!#REF!</f>
        <v>#REF!</v>
      </c>
      <c r="AW9" s="41" t="e">
        <f>Simulador!#REF!</f>
        <v>#REF!</v>
      </c>
      <c r="AX9" s="41" t="e">
        <f>Simulador!#REF!</f>
        <v>#REF!</v>
      </c>
    </row>
    <row r="10" spans="1:51" s="5" customFormat="1" ht="15" customHeight="1" x14ac:dyDescent="0.25">
      <c r="A10" s="1" t="s">
        <v>8</v>
      </c>
      <c r="B10" s="119">
        <f>+C2</f>
        <v>28</v>
      </c>
      <c r="C10" s="119">
        <f>+B10</f>
        <v>28</v>
      </c>
      <c r="D10" s="119">
        <f t="shared" ref="D10:L10" si="3">+C10</f>
        <v>28</v>
      </c>
      <c r="E10" s="119">
        <f t="shared" si="3"/>
        <v>28</v>
      </c>
      <c r="F10" s="119">
        <f t="shared" si="3"/>
        <v>28</v>
      </c>
      <c r="G10" s="119">
        <f t="shared" si="3"/>
        <v>28</v>
      </c>
      <c r="H10" s="119">
        <f t="shared" si="3"/>
        <v>28</v>
      </c>
      <c r="I10" s="119">
        <f t="shared" si="3"/>
        <v>28</v>
      </c>
      <c r="J10" s="119">
        <f t="shared" si="3"/>
        <v>28</v>
      </c>
      <c r="K10" s="119">
        <f t="shared" si="3"/>
        <v>28</v>
      </c>
      <c r="L10" s="119">
        <f t="shared" si="3"/>
        <v>28</v>
      </c>
      <c r="M10" s="119">
        <v>28</v>
      </c>
      <c r="N10" s="119">
        <v>28</v>
      </c>
      <c r="O10" s="119">
        <v>28</v>
      </c>
      <c r="P10" s="119">
        <v>28</v>
      </c>
      <c r="Q10" s="119">
        <v>28</v>
      </c>
      <c r="R10" s="119">
        <v>28</v>
      </c>
      <c r="S10" s="119">
        <v>28</v>
      </c>
      <c r="T10" s="119">
        <v>28</v>
      </c>
      <c r="U10" s="119">
        <v>28</v>
      </c>
      <c r="V10" s="119">
        <v>28</v>
      </c>
      <c r="W10" s="119">
        <v>28</v>
      </c>
      <c r="X10" s="119">
        <v>28</v>
      </c>
      <c r="Y10" s="119">
        <f>28-Simulador!$D$7</f>
        <v>26</v>
      </c>
      <c r="Z10" s="119">
        <f>28-Simulador!$D$7</f>
        <v>26</v>
      </c>
      <c r="AA10" s="119">
        <f>28-Simulador!$D$7</f>
        <v>26</v>
      </c>
      <c r="AB10" s="119">
        <f>28-Simulador!$D$7</f>
        <v>26</v>
      </c>
      <c r="AC10" s="119">
        <f>28-Simulador!$D$7</f>
        <v>26</v>
      </c>
      <c r="AD10" s="119">
        <f>28-Simulador!$D$7</f>
        <v>26</v>
      </c>
      <c r="AE10" s="119">
        <f>28-Simulador!$D$7</f>
        <v>26</v>
      </c>
      <c r="AF10" s="119">
        <f>28-Simulador!$D$7</f>
        <v>26</v>
      </c>
      <c r="AG10" s="119">
        <f>28-Simulador!$D$7</f>
        <v>26</v>
      </c>
      <c r="AH10" s="119">
        <f>28-Simulador!$D$7</f>
        <v>26</v>
      </c>
      <c r="AI10" s="119">
        <f>28-Simulador!$D$7</f>
        <v>26</v>
      </c>
      <c r="AJ10" s="119">
        <f>28-Simulador!$D$7</f>
        <v>26</v>
      </c>
      <c r="AK10" s="119">
        <f>28-Simulador!$D$7</f>
        <v>26</v>
      </c>
      <c r="AL10" s="119">
        <f>28-Simulador!$D$7</f>
        <v>26</v>
      </c>
      <c r="AM10" s="119">
        <f>28-Simulador!$D$7</f>
        <v>26</v>
      </c>
      <c r="AN10" s="119">
        <f>28-Simulador!$D$7</f>
        <v>26</v>
      </c>
      <c r="AO10" s="119">
        <f>28-Simulador!$D$7</f>
        <v>26</v>
      </c>
      <c r="AP10" s="119">
        <f>28-Simulador!$D$7</f>
        <v>26</v>
      </c>
      <c r="AQ10" s="119">
        <f>28-Simulador!$D$7</f>
        <v>26</v>
      </c>
      <c r="AR10" s="119">
        <f>28-Simulador!$D$7</f>
        <v>26</v>
      </c>
      <c r="AS10" s="119">
        <f>28-Simulador!$D$7</f>
        <v>26</v>
      </c>
      <c r="AT10" s="119">
        <f>28-Simulador!$D$7</f>
        <v>26</v>
      </c>
      <c r="AU10" s="119">
        <f>28-Simulador!$D$7</f>
        <v>26</v>
      </c>
      <c r="AV10" s="119">
        <f>28-Simulador!$D$7</f>
        <v>26</v>
      </c>
      <c r="AW10" s="119">
        <f>28-Simulador!$D$7</f>
        <v>26</v>
      </c>
      <c r="AX10" s="119">
        <f>28-Simulador!$D$7</f>
        <v>26</v>
      </c>
    </row>
    <row r="11" spans="1:51" s="5" customFormat="1" ht="15" customHeight="1" x14ac:dyDescent="0.25">
      <c r="A11" s="1" t="s">
        <v>9</v>
      </c>
      <c r="B11" s="97">
        <f>+C3</f>
        <v>30</v>
      </c>
      <c r="C11" s="97">
        <f>+B11</f>
        <v>30</v>
      </c>
      <c r="D11" s="97">
        <f t="shared" ref="D11:L11" si="4">+C11</f>
        <v>30</v>
      </c>
      <c r="E11" s="97">
        <f t="shared" si="4"/>
        <v>30</v>
      </c>
      <c r="F11" s="97">
        <f t="shared" si="4"/>
        <v>30</v>
      </c>
      <c r="G11" s="97">
        <f t="shared" si="4"/>
        <v>30</v>
      </c>
      <c r="H11" s="97">
        <f t="shared" si="4"/>
        <v>30</v>
      </c>
      <c r="I11" s="97">
        <f t="shared" si="4"/>
        <v>30</v>
      </c>
      <c r="J11" s="97">
        <f t="shared" si="4"/>
        <v>30</v>
      </c>
      <c r="K11" s="97">
        <f t="shared" si="4"/>
        <v>30</v>
      </c>
      <c r="L11" s="97">
        <f t="shared" si="4"/>
        <v>30</v>
      </c>
      <c r="M11" s="97">
        <v>30</v>
      </c>
      <c r="N11" s="97">
        <v>30</v>
      </c>
      <c r="O11" s="97">
        <v>30</v>
      </c>
      <c r="P11" s="97">
        <v>30</v>
      </c>
      <c r="Q11" s="97">
        <v>30</v>
      </c>
      <c r="R11" s="97">
        <v>30</v>
      </c>
      <c r="S11" s="97">
        <v>30</v>
      </c>
      <c r="T11" s="97">
        <v>30</v>
      </c>
      <c r="U11" s="97">
        <v>30</v>
      </c>
      <c r="V11" s="97">
        <v>30</v>
      </c>
      <c r="W11" s="97">
        <v>30</v>
      </c>
      <c r="X11" s="97">
        <v>30</v>
      </c>
      <c r="Y11" s="97">
        <f t="shared" ref="Y11:AX11" si="5">+Y72-Y10</f>
        <v>-26</v>
      </c>
      <c r="Z11" s="97">
        <f t="shared" si="5"/>
        <v>-26</v>
      </c>
      <c r="AA11" s="97">
        <f t="shared" si="5"/>
        <v>-26</v>
      </c>
      <c r="AB11" s="97">
        <f t="shared" si="5"/>
        <v>-26</v>
      </c>
      <c r="AC11" s="97">
        <f t="shared" si="5"/>
        <v>-26</v>
      </c>
      <c r="AD11" s="97">
        <f t="shared" si="5"/>
        <v>-26</v>
      </c>
      <c r="AE11" s="97">
        <f t="shared" si="5"/>
        <v>-26</v>
      </c>
      <c r="AF11" s="97">
        <f t="shared" si="5"/>
        <v>-26</v>
      </c>
      <c r="AG11" s="97">
        <f t="shared" si="5"/>
        <v>-26</v>
      </c>
      <c r="AH11" s="97">
        <f t="shared" si="5"/>
        <v>-26</v>
      </c>
      <c r="AI11" s="97">
        <f t="shared" si="5"/>
        <v>-26</v>
      </c>
      <c r="AJ11" s="97">
        <f t="shared" si="5"/>
        <v>-26</v>
      </c>
      <c r="AK11" s="97">
        <f t="shared" si="5"/>
        <v>-26</v>
      </c>
      <c r="AL11" s="97">
        <f t="shared" si="5"/>
        <v>-26</v>
      </c>
      <c r="AM11" s="97">
        <f t="shared" si="5"/>
        <v>-26</v>
      </c>
      <c r="AN11" s="97">
        <f t="shared" si="5"/>
        <v>-26</v>
      </c>
      <c r="AO11" s="97">
        <f t="shared" si="5"/>
        <v>-26</v>
      </c>
      <c r="AP11" s="97">
        <f t="shared" si="5"/>
        <v>-26</v>
      </c>
      <c r="AQ11" s="97">
        <f t="shared" si="5"/>
        <v>-26</v>
      </c>
      <c r="AR11" s="97">
        <f t="shared" si="5"/>
        <v>-26</v>
      </c>
      <c r="AS11" s="97">
        <f t="shared" si="5"/>
        <v>-26</v>
      </c>
      <c r="AT11" s="97">
        <f t="shared" si="5"/>
        <v>-26</v>
      </c>
      <c r="AU11" s="97">
        <f t="shared" si="5"/>
        <v>-26</v>
      </c>
      <c r="AV11" s="97">
        <f t="shared" si="5"/>
        <v>-26</v>
      </c>
      <c r="AW11" s="97">
        <f t="shared" si="5"/>
        <v>-26</v>
      </c>
      <c r="AX11" s="97">
        <f t="shared" si="5"/>
        <v>-26</v>
      </c>
    </row>
    <row r="12" spans="1:51" s="5" customFormat="1" ht="15" customHeight="1" x14ac:dyDescent="0.25">
      <c r="A12" s="16"/>
      <c r="B12" s="114"/>
      <c r="C12" s="122"/>
      <c r="D12" s="108"/>
      <c r="E12" s="108"/>
      <c r="F12" s="108"/>
      <c r="G12" s="108"/>
      <c r="H12" s="108"/>
      <c r="I12" s="108"/>
      <c r="J12" s="108"/>
      <c r="K12" s="108"/>
      <c r="L12" s="108"/>
      <c r="M12" s="16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</row>
    <row r="13" spans="1:51" s="5" customFormat="1" ht="15" customHeight="1" x14ac:dyDescent="0.25">
      <c r="A13" s="17" t="s">
        <v>10</v>
      </c>
      <c r="B13" s="18">
        <f>+$B$8/((1+($B$9/360*$B$10)))</f>
        <v>45.589600742804087</v>
      </c>
      <c r="C13" s="55">
        <f>+$C$8/((1+($C$9/360*$C$10)))</f>
        <v>30.393067161869393</v>
      </c>
      <c r="D13" s="18">
        <f>+$D$8/((1+($D$9/360*$D$10)))</f>
        <v>22.794800371402044</v>
      </c>
      <c r="E13" s="18">
        <f>+$E$8/((1+($E$9/360*$E$10)))</f>
        <v>18.235840297121637</v>
      </c>
      <c r="F13" s="18">
        <f>+$F$8/((1+($F$9/360*$F$10)))</f>
        <v>15.196533580934696</v>
      </c>
      <c r="G13" s="18">
        <f>+$G$8/((1+($G$9/360*$G$10)))</f>
        <v>13.025600212229739</v>
      </c>
      <c r="H13" s="18">
        <f>+$H$8/((1+($H$9/360*$H$10)))</f>
        <v>11.397400185701022</v>
      </c>
      <c r="I13" s="18">
        <f>+$I$8/((1+($I$9/360*$I$10)))</f>
        <v>10.131022387289798</v>
      </c>
      <c r="J13" s="18">
        <f>+$J$8/((1+($J$9/360*$J$10)))</f>
        <v>9.1179201485608186</v>
      </c>
      <c r="K13" s="18">
        <f>+$K$8/((1+($K$9/360*$K$10)))</f>
        <v>8.2890183168734701</v>
      </c>
      <c r="L13" s="18">
        <f>+$L$8/((1+($L$9/360*$L$10)))</f>
        <v>7.5982667904673482</v>
      </c>
      <c r="M13" s="18" t="e">
        <f>+$M$8/((1+($M$9/360*$M$10)))</f>
        <v>#REF!</v>
      </c>
      <c r="N13" s="18" t="e">
        <f>+$N$8/((1+($N$9/360*$N$10)))</f>
        <v>#REF!</v>
      </c>
      <c r="O13" s="18" t="e">
        <f>+$O$8/((1+($O$9/360*$O$10)))</f>
        <v>#REF!</v>
      </c>
      <c r="P13" s="18" t="e">
        <f>+$P$8/((1+($P$9/360*$P$10)))</f>
        <v>#REF!</v>
      </c>
      <c r="Q13" s="18" t="e">
        <f>+$Q$8/((1+($Q$9/360*$Q$10)))</f>
        <v>#REF!</v>
      </c>
      <c r="R13" s="18" t="e">
        <f>+$R$8/((1+($R$9/360*$R$10)))</f>
        <v>#REF!</v>
      </c>
      <c r="S13" s="18" t="e">
        <f>+$S$8/((1+($S$9/360*$S$10)))</f>
        <v>#REF!</v>
      </c>
      <c r="T13" s="18" t="e">
        <f>+$T$8/((1+($T$9/360*$T$10)))</f>
        <v>#REF!</v>
      </c>
      <c r="U13" s="18" t="e">
        <f>+$U$8/((1+($U$9/360*$U$10)))</f>
        <v>#REF!</v>
      </c>
      <c r="V13" s="18" t="e">
        <f>+$V$8/((1+($V$9/360*$V$10)))</f>
        <v>#REF!</v>
      </c>
      <c r="W13" s="18" t="e">
        <f>+$W$8/((1+($W$9/360*$W$10)))</f>
        <v>#REF!</v>
      </c>
      <c r="X13" s="18" t="e">
        <f>+$X$8/((1+($X$9/360*$X$10)))</f>
        <v>#REF!</v>
      </c>
      <c r="Y13" s="18" t="e">
        <f>+$Y$8/((1+($Y$9/360*$Y$10)))</f>
        <v>#REF!</v>
      </c>
      <c r="Z13" s="18" t="e">
        <f>+$Z$8/((1+($Z$9/360*$Z$10)))</f>
        <v>#REF!</v>
      </c>
      <c r="AA13" s="18" t="e">
        <f>+$AA$8/((1+($AA$9/360*$AA$10)))</f>
        <v>#REF!</v>
      </c>
      <c r="AB13" s="18" t="e">
        <f>+$AB$8/((1+($AB$9/360*$AB$10)))</f>
        <v>#REF!</v>
      </c>
      <c r="AC13" s="18" t="e">
        <f>+$AC$8/((1+($AC$9/360*$AC$10)))</f>
        <v>#REF!</v>
      </c>
      <c r="AD13" s="18" t="e">
        <f>+$AD$8/((1+($AD$9/360*$AD$10)))</f>
        <v>#REF!</v>
      </c>
      <c r="AE13" s="18" t="e">
        <f>+$AE$8/((1+($AE$9/360*$AE$10)))</f>
        <v>#REF!</v>
      </c>
      <c r="AF13" s="18" t="e">
        <f>+$AF$8/((1+($AF$9/360*$AF$10)))</f>
        <v>#REF!</v>
      </c>
      <c r="AG13" s="18" t="e">
        <f>+$AG$8/((1+($AG$9/360*$AG$10)))</f>
        <v>#REF!</v>
      </c>
      <c r="AH13" s="18" t="e">
        <f>+$AH$8/((1+($AH$9/360*$AH$10)))</f>
        <v>#REF!</v>
      </c>
      <c r="AI13" s="18" t="e">
        <f>+$AI$8/((1+($AI$9/360*$AI$10)))</f>
        <v>#REF!</v>
      </c>
      <c r="AJ13" s="18" t="e">
        <f>+$AJ$8/((1+($AJ$9/360*$AJ$10)))</f>
        <v>#REF!</v>
      </c>
      <c r="AK13" s="18" t="e">
        <f>+$AK$8/((1+($AK$9/360*$AK$10)))</f>
        <v>#REF!</v>
      </c>
      <c r="AL13" s="18" t="e">
        <f>+$AL$8/((1+($AL$9/360*$AL$10)))</f>
        <v>#REF!</v>
      </c>
      <c r="AM13" s="18" t="e">
        <f>+$AM$8/((1+($AM$9/360*$AM$10)))</f>
        <v>#REF!</v>
      </c>
      <c r="AN13" s="18" t="e">
        <f>+$AN$8/((1+($AN$9/360*$AN$10)))</f>
        <v>#REF!</v>
      </c>
      <c r="AO13" s="18" t="e">
        <f>+$AO$8/((1+($AO$9/360*$AO$10)))</f>
        <v>#REF!</v>
      </c>
      <c r="AP13" s="18" t="e">
        <f>+$AP$8/((1+($AP$9/360*$AP$10)))</f>
        <v>#REF!</v>
      </c>
      <c r="AQ13" s="18" t="e">
        <f>+$AQ$8/((1+($AQ$9/360*$AQ$10)))</f>
        <v>#REF!</v>
      </c>
      <c r="AR13" s="18" t="e">
        <f>+$AR$8/((1+($AR$9/360*$AR$10)))</f>
        <v>#REF!</v>
      </c>
      <c r="AS13" s="18" t="e">
        <f>+$AS$8/((1+($AS$9/360*$AS$10)))</f>
        <v>#REF!</v>
      </c>
      <c r="AT13" s="18" t="e">
        <f>+$AT$8/((1+($AT$9/360*$AT$10)))</f>
        <v>#REF!</v>
      </c>
      <c r="AU13" s="18" t="e">
        <f>+$AU$8/((1+($AU$9/360*$AU$10)))</f>
        <v>#REF!</v>
      </c>
      <c r="AV13" s="18" t="e">
        <f>+$AV$8/((1+($AV$9/360*$AV$10)))</f>
        <v>#REF!</v>
      </c>
      <c r="AW13" s="18" t="e">
        <f>+$AW$8/((1+($AW$9/360*$AW$10)))</f>
        <v>#REF!</v>
      </c>
      <c r="AX13" s="18" t="e">
        <f>+$AX$8/((1+($AX$9/360*$AX$10)))</f>
        <v>#REF!</v>
      </c>
    </row>
    <row r="14" spans="1:51" s="5" customFormat="1" ht="15" customHeight="1" x14ac:dyDescent="0.25">
      <c r="A14" s="17" t="s">
        <v>11</v>
      </c>
      <c r="B14" s="19">
        <f>+($B$8)/((1+$B$9/360*$B$10)*(1+$B$9/360*$B$11))</f>
        <v>42.115104612290153</v>
      </c>
      <c r="C14" s="123">
        <f>+($C$8)/((1+$C$9/360*$C$10)*(1+$C$9/360*$C$11))</f>
        <v>28.076736408193433</v>
      </c>
      <c r="D14" s="20">
        <f>+($D$8)/((1+$D$9/360*$D$10)*(1+$D$9/360*$D$11))</f>
        <v>21.057552306145077</v>
      </c>
      <c r="E14" s="20">
        <f>+($E$8)/((1+$E$9/360*$E$10)*(1+$E$9/360*$E$11))</f>
        <v>16.846041844916062</v>
      </c>
      <c r="F14" s="20">
        <f>+($F$8)/((1+$F$9/360*$F$10)*(1+$F$9/360*$F$11))</f>
        <v>14.038368204096717</v>
      </c>
      <c r="G14" s="20">
        <f>+($G$8)/((1+$G$9/360*$G$10)*(1+$G$9/360*$G$11))</f>
        <v>12.0328870320829</v>
      </c>
      <c r="H14" s="20">
        <f>+($H$8)/((1+$H$9/360*$H$10)*(1+$H$9/360*$H$11))</f>
        <v>10.528776153072538</v>
      </c>
      <c r="I14" s="20">
        <f>+($I$8)/((1+$I$9/360*$I$10)*(1+$I$9/360*$I$11))</f>
        <v>9.3589121360644771</v>
      </c>
      <c r="J14" s="20">
        <f>+($J$8)/((1+$J$9/360*$J$10)*(1+$J$9/360*$J$11))</f>
        <v>8.423020922458031</v>
      </c>
      <c r="K14" s="20">
        <f>+($K$8)/((1+$K$9/360*$K$10)*(1+$K$9/360*$K$11))</f>
        <v>7.6572917476891185</v>
      </c>
      <c r="L14" s="18">
        <f>+($L$8)/((1+$L$9/360*$L$10)*(1+$L$9/360*$L$11))</f>
        <v>7.0191841020483583</v>
      </c>
      <c r="M14" s="20" t="e">
        <f>+($M$8)/((1+$M$9/360*$M$10)*(1+$M$9/360*$M$11))</f>
        <v>#REF!</v>
      </c>
      <c r="N14" s="20" t="e">
        <f>+($N$8)/((1+$N$9/360*$N$10)*(1+$N$9/360*$N$11))</f>
        <v>#REF!</v>
      </c>
      <c r="O14" s="20" t="e">
        <f>+($O$8)/((1+$O$9/360*$O$10)*(1+$O$9/360*$O$11))</f>
        <v>#REF!</v>
      </c>
      <c r="P14" s="20" t="e">
        <f>+($P$8)/((1+$P$9/360*$P$10)*(1+$P$9/360*$P$11))</f>
        <v>#REF!</v>
      </c>
      <c r="Q14" s="20" t="e">
        <f>+($Q$8)/((1+$Q$9/360*$Q$10)*(1+$Q$9/360*$Q$11))</f>
        <v>#REF!</v>
      </c>
      <c r="R14" s="20" t="e">
        <f>+($R$8)/((1+$R$9/360*$R$10)*(1+$R$9/360*$R$11))</f>
        <v>#REF!</v>
      </c>
      <c r="S14" s="20" t="e">
        <f>+($S$8)/((1+$S$9/360*$S$10)*(1+$S$9/360*$S$11))</f>
        <v>#REF!</v>
      </c>
      <c r="T14" s="20" t="e">
        <f>+($T$8)/((1+$T$9/360*$T$10)*(1+$T$9/360*$T$11))</f>
        <v>#REF!</v>
      </c>
      <c r="U14" s="20" t="e">
        <f>+($U$8)/((1+$U$9/360*$U$10)*(1+$U$9/360*$U$11))</f>
        <v>#REF!</v>
      </c>
      <c r="V14" s="20" t="e">
        <f>+($V$8)/((1+$V$9/360*$V$10)*(1+$V$9/360*$V$11))</f>
        <v>#REF!</v>
      </c>
      <c r="W14" s="20" t="e">
        <f>+($W$8)/((1+$W$9/360*$W$10)*(1+$W$9/360*$W$11))</f>
        <v>#REF!</v>
      </c>
      <c r="X14" s="20" t="e">
        <f>+($X$8)/((1+$X$9/360*$X$10)*(1+$X$9/360*$X$11))</f>
        <v>#REF!</v>
      </c>
      <c r="Y14" s="18" t="e">
        <f>+($Y$8)/((1+$Y$9/360*$Y$10)*(1+$Y$9/360*$Y$11))</f>
        <v>#REF!</v>
      </c>
      <c r="Z14" s="18" t="e">
        <f>+($Z$8)/((1+$Z$9/360*$Z$10)*(1+$Z$9/360*$Z$11))</f>
        <v>#REF!</v>
      </c>
      <c r="AA14" s="18" t="e">
        <f>+($AA$8)/((1+$AA$9/360*$AA$10)*(1+$AA$9/360*$AA$11))</f>
        <v>#REF!</v>
      </c>
      <c r="AB14" s="18" t="e">
        <f>+($AB$8)/((1+$AB$9/360*$AB$10)*(1+$AB$9/360*$AB$11))</f>
        <v>#REF!</v>
      </c>
      <c r="AC14" s="18" t="e">
        <f>+($AC$8)/((1+$AC$9/360*$AC$10)*(1+$AC$9/360*$AC$11))</f>
        <v>#REF!</v>
      </c>
      <c r="AD14" s="18" t="e">
        <f>+($AD$8)/((1+$AD$9/360*$AD$10)*(1+$AD$9/360*$AD$11))</f>
        <v>#REF!</v>
      </c>
      <c r="AE14" s="18" t="e">
        <f>+($AE$8)/((1+$AE$9/360*$AE$10)*(1+$AE$9/360*$AE$11))</f>
        <v>#REF!</v>
      </c>
      <c r="AF14" s="18" t="e">
        <f>+($AF$8)/((1+$AF$9/360*$AF$10)*(1+$AF$9/360*$AF$11))</f>
        <v>#REF!</v>
      </c>
      <c r="AG14" s="18" t="e">
        <f>+($AG$8)/((1+$AG$9/360*$AG$10)*(1+$AG$9/360*$AG$11))</f>
        <v>#REF!</v>
      </c>
      <c r="AH14" s="18" t="e">
        <f>+($AH$8)/((1+$AH$9/360*$AH$10)*(1+$AH$9/360*$AH$11))</f>
        <v>#REF!</v>
      </c>
      <c r="AI14" s="18" t="e">
        <f>+($AI$8)/((1+$AI$9/360*$AI$10)*(1+$AI$9/360*$AI$11))</f>
        <v>#REF!</v>
      </c>
      <c r="AJ14" s="18" t="e">
        <f>+($AJ$8)/((1+$AJ$9/360*$AJ$10)*(1+$AJ$9/360*$AJ$11))</f>
        <v>#REF!</v>
      </c>
      <c r="AK14" s="18" t="e">
        <f>+($AK$8)/((1+$AK$9/360*$AK$10)*(1+$AK$9/360*$AK$11))</f>
        <v>#REF!</v>
      </c>
      <c r="AL14" s="18" t="e">
        <f>+($AL$8)/((1+$AL$9/360*$AL$10)*(1+$AL$9/360*$AL$11))</f>
        <v>#REF!</v>
      </c>
      <c r="AM14" s="18" t="e">
        <f>+($AM$8)/((1+$AM$9/360*$AM$10)*(1+$AM$9/360*$AM$11))</f>
        <v>#REF!</v>
      </c>
      <c r="AN14" s="18" t="e">
        <f>+($AN$8)/((1+$AN$9/360*$AN$10)*(1+$AN$9/360*$AN$11))</f>
        <v>#REF!</v>
      </c>
      <c r="AO14" s="18" t="e">
        <f>+($AO$8)/((1+$AO$9/360*$AO$10)*(1+$AO$9/360*$AO$11))</f>
        <v>#REF!</v>
      </c>
      <c r="AP14" s="18" t="e">
        <f>+($AP$8)/((1+$AP$9/360*$AP$10)*(1+$AP$9/360*$AP$11))</f>
        <v>#REF!</v>
      </c>
      <c r="AQ14" s="18" t="e">
        <f>+($AQ$8)/((1+$AQ$9/360*$AQ$10)*(1+$AQ$9/360*$AQ$11))</f>
        <v>#REF!</v>
      </c>
      <c r="AR14" s="18" t="e">
        <f>+($AR$8)/((1+$AR$9/360*$AR$10)*(1+$AR$9/360*$AR$11))</f>
        <v>#REF!</v>
      </c>
      <c r="AS14" s="18" t="e">
        <f>+($AS$8)/((1+$AS$9/360*$AS$10)*(1+$AS$9/360*$AS$11))</f>
        <v>#REF!</v>
      </c>
      <c r="AT14" s="18" t="e">
        <f>+($AT$8)/((1+$AT$9/360*$AT$10)*(1+$AT$9/360*$AT$11))</f>
        <v>#REF!</v>
      </c>
      <c r="AU14" s="18" t="e">
        <f>+($AU$8)/((1+$AU$9/360*$AU$10)*(1+$AU$9/360*$AU$11))</f>
        <v>#REF!</v>
      </c>
      <c r="AV14" s="18" t="e">
        <f>+($AV$8)/((1+$AV$9/360*$AV$10)*(1+$AV$9/360*$AV$11))</f>
        <v>#REF!</v>
      </c>
      <c r="AW14" s="18" t="e">
        <f>+($AW$8)/((1+$AW$9/360*$AW$10)*(1+$AW$9/360*$AW$11))</f>
        <v>#REF!</v>
      </c>
      <c r="AX14" s="18" t="e">
        <f>+($AX$8)/((1+$AX$9/360*$AX$10)*(1+$AX$9/360*$AX$11))</f>
        <v>#REF!</v>
      </c>
    </row>
    <row r="15" spans="1:51" s="5" customFormat="1" ht="15" customHeight="1" x14ac:dyDescent="0.25">
      <c r="A15" s="17" t="s">
        <v>12</v>
      </c>
      <c r="B15" s="21"/>
      <c r="C15" s="123">
        <f>+($C$8)/((1+$C$9/360*$C$10)*(1+$C$9/360*$C$11)^2)</f>
        <v>25.936938945213335</v>
      </c>
      <c r="D15" s="20">
        <f>+($D$8)/((1+$D$9/360*$D$10)*(1+$D$9/360*$D$11)^2)</f>
        <v>19.452704208910003</v>
      </c>
      <c r="E15" s="20">
        <f>+($E$8)/((1+$E$9/360*$E$10)*(1+$E$9/360*$E$11)^2)</f>
        <v>15.562163367128001</v>
      </c>
      <c r="F15" s="20">
        <f>+($F$8)/((1+$F$9/360*$F$10)*(1+$F$9/360*$F$11)^2)</f>
        <v>12.968469472606667</v>
      </c>
      <c r="G15" s="20">
        <f>+($G$8)/((1+$G$9/360*$G$10)*(1+$G$9/360*$G$11)^2)</f>
        <v>11.11583097652</v>
      </c>
      <c r="H15" s="20">
        <f>+($H$8)/((1+$H$9/360*$H$10)*(1+$H$9/360*$H$11)^2)</f>
        <v>9.7263521044550014</v>
      </c>
      <c r="I15" s="20">
        <f>+($I$8)/((1+$I$9/360*$I$10)*(1+$I$9/360*$I$11)^2)</f>
        <v>8.6456463150711116</v>
      </c>
      <c r="J15" s="20">
        <f>+($J$8)/((1+$J$9/360*$J$10)*(1+$J$9/360*$J$11)^2)</f>
        <v>7.7810816835640004</v>
      </c>
      <c r="K15" s="20">
        <f>+($K$8)/((1+$K$9/360*$K$10)*(1+$K$9/360*$K$11)^2)</f>
        <v>7.0737106214218191</v>
      </c>
      <c r="L15" s="18">
        <f>+($L$8)/((1+$L$9/360*$L$10)*(1+$L$9/360*$L$11)^2)</f>
        <v>6.4842347363033337</v>
      </c>
      <c r="M15" s="18" t="e">
        <f>+($M$8)/((1+$M$9/360*$M$10)*(1+$M$9/360*$M$11)^2)</f>
        <v>#REF!</v>
      </c>
      <c r="N15" s="18" t="e">
        <f>+($N$8)/((1+$N$9/360*$N$10)*(1+$N$9/360*$N$11)^2)</f>
        <v>#REF!</v>
      </c>
      <c r="O15" s="18" t="e">
        <f>+($O$8)/((1+$O$9/360*$O$10)*(1+$O$9/360*$O$11)^2)</f>
        <v>#REF!</v>
      </c>
      <c r="P15" s="18" t="e">
        <f>+($P$8)/((1+$P$9/360*$P$10)*(1+$P$9/360*$P$11)^2)</f>
        <v>#REF!</v>
      </c>
      <c r="Q15" s="18" t="e">
        <f>+($Q$8)/((1+$Q$9/360*$Q$10)*(1+$Q$9/360*$Q$11)^2)</f>
        <v>#REF!</v>
      </c>
      <c r="R15" s="18" t="e">
        <f>+($R$8)/((1+$R$9/360*$R$10)*(1+$R$9/360*$R$11)^2)</f>
        <v>#REF!</v>
      </c>
      <c r="S15" s="18" t="e">
        <f>+($S$8)/((1+$S$9/360*$S$10)*(1+$S$9/360*$S$11)^2)</f>
        <v>#REF!</v>
      </c>
      <c r="T15" s="18" t="e">
        <f>+($T$8)/((1+$T$9/360*$T$10)*(1+$T$9/360*$T$11)^2)</f>
        <v>#REF!</v>
      </c>
      <c r="U15" s="18" t="e">
        <f>+($U$8)/((1+$U$9/360*$U$10)*(1+$U$9/360*$U$11)^2)</f>
        <v>#REF!</v>
      </c>
      <c r="V15" s="18" t="e">
        <f>+($V$8)/((1+$V$9/360*$V$10)*(1+$V$9/360*$V$11)^2)</f>
        <v>#REF!</v>
      </c>
      <c r="W15" s="18" t="e">
        <f>+($W$8)/((1+$W$9/360*$W$10)*(1+$W$9/360*$W$11)^2)</f>
        <v>#REF!</v>
      </c>
      <c r="X15" s="18" t="e">
        <f>+($X$8)/((1+$X$9/360*$X$10)*(1+$X$9/360*$X$11)^2)</f>
        <v>#REF!</v>
      </c>
      <c r="Y15" s="18" t="e">
        <f>+($Y$8)/((1+$Y$9/360*$Y$10)*(1+$Y$9/360*$Y$11)^2)</f>
        <v>#REF!</v>
      </c>
      <c r="Z15" s="18" t="e">
        <f>+($Z$8)/((1+$Z$9/360*$Z$10)*(1+$Z$9/360*$Z$11)^2)</f>
        <v>#REF!</v>
      </c>
      <c r="AA15" s="18" t="e">
        <f>+($AA$8)/((1+$AA$9/360*$AA$10)*(1+$AA$9/360*$AA$11)^2)</f>
        <v>#REF!</v>
      </c>
      <c r="AB15" s="18" t="e">
        <f>+($AB$8)/((1+$AB$9/360*$AB$10)*(1+$AB$9/360*$AB$11)^2)</f>
        <v>#REF!</v>
      </c>
      <c r="AC15" s="18" t="e">
        <f>+($AC$8)/((1+$AC$9/360*$AC$10)*(1+$AC$9/360*$AC$11)^2)</f>
        <v>#REF!</v>
      </c>
      <c r="AD15" s="18" t="e">
        <f>+($AD$8)/((1+$AD$9/360*$AD$10)*(1+$AD$9/360*$AD$11)^2)</f>
        <v>#REF!</v>
      </c>
      <c r="AE15" s="18" t="e">
        <f>+($AE$8)/((1+$AE$9/360*$AE$10)*(1+$AE$9/360*$AE$11)^2)</f>
        <v>#REF!</v>
      </c>
      <c r="AF15" s="18" t="e">
        <f>+($AF$8)/((1+$AF$9/360*$AF$10)*(1+$AF$9/360*$AF$11)^2)</f>
        <v>#REF!</v>
      </c>
      <c r="AG15" s="18" t="e">
        <f>+($AG$8)/((1+$AG$9/360*$AG$10)*(1+$AG$9/360*$AG$11)^2)</f>
        <v>#REF!</v>
      </c>
      <c r="AH15" s="18" t="e">
        <f>+($AH$8)/((1+$AH$9/360*$AH$10)*(1+$AH$9/360*$AH$11)^2)</f>
        <v>#REF!</v>
      </c>
      <c r="AI15" s="18" t="e">
        <f>+($AI$8)/((1+$AI$9/360*$AI$10)*(1+$AI$9/360*$AI$11)^2)</f>
        <v>#REF!</v>
      </c>
      <c r="AJ15" s="18" t="e">
        <f>+($AJ$8)/((1+$AJ$9/360*$AJ$10)*(1+$AJ$9/360*$AJ$11)^2)</f>
        <v>#REF!</v>
      </c>
      <c r="AK15" s="18" t="e">
        <f>+($AK$8)/((1+$AK$9/360*$AK$10)*(1+$AK$9/360*$AK$11)^2)</f>
        <v>#REF!</v>
      </c>
      <c r="AL15" s="18" t="e">
        <f>+($AL$8)/((1+$AL$9/360*$AL$10)*(1+$AL$9/360*$AL$11)^2)</f>
        <v>#REF!</v>
      </c>
      <c r="AM15" s="18" t="e">
        <f>+($AM$8)/((1+$AM$9/360*$AM$10)*(1+$AM$9/360*$AM$11)^2)</f>
        <v>#REF!</v>
      </c>
      <c r="AN15" s="18" t="e">
        <f>+($AN$8)/((1+$AN$9/360*$AN$10)*(1+$AN$9/360*$AN$11)^2)</f>
        <v>#REF!</v>
      </c>
      <c r="AO15" s="18" t="e">
        <f>+($AO$8)/((1+$AO$9/360*$AO$10)*(1+$AO$9/360*$AO$11)^2)</f>
        <v>#REF!</v>
      </c>
      <c r="AP15" s="18" t="e">
        <f>+($AP$8)/((1+$AP$9/360*$AP$10)*(1+$AP$9/360*$AP$11)^2)</f>
        <v>#REF!</v>
      </c>
      <c r="AQ15" s="18" t="e">
        <f>+($AQ$8)/((1+$AQ$9/360*$AQ$10)*(1+$AQ$9/360*$AQ$11)^2)</f>
        <v>#REF!</v>
      </c>
      <c r="AR15" s="18" t="e">
        <f>+($AR$8)/((1+$AR$9/360*$AR$10)*(1+$AR$9/360*$AR$11)^2)</f>
        <v>#REF!</v>
      </c>
      <c r="AS15" s="18" t="e">
        <f>+($AS$8)/((1+$AS$9/360*$AS$10)*(1+$AS$9/360*$AS$11)^2)</f>
        <v>#REF!</v>
      </c>
      <c r="AT15" s="18" t="e">
        <f>+($AT$8)/((1+$AT$9/360*$AT$10)*(1+$AT$9/360*$AT$11)^2)</f>
        <v>#REF!</v>
      </c>
      <c r="AU15" s="18" t="e">
        <f>+($AU$8)/((1+$AU$9/360*$AU$10)*(1+$AU$9/360*$AU$11)^2)</f>
        <v>#REF!</v>
      </c>
      <c r="AV15" s="18" t="e">
        <f>+($AV$8)/((1+$AV$9/360*$AV$10)*(1+$AV$9/360*$AV$11)^2)</f>
        <v>#REF!</v>
      </c>
      <c r="AW15" s="18" t="e">
        <f>+($AW$8)/((1+$AW$9/360*$AW$10)*(1+$AW$9/360*$AW$11)^2)</f>
        <v>#REF!</v>
      </c>
      <c r="AX15" s="18" t="e">
        <f>+($AX$8)/((1+$AX$9/360*$AX$10)*(1+$AX$9/360*$AX$11)^2)</f>
        <v>#REF!</v>
      </c>
    </row>
    <row r="16" spans="1:51" s="5" customFormat="1" ht="15" customHeight="1" outlineLevel="1" x14ac:dyDescent="0.25">
      <c r="A16" s="17" t="s">
        <v>13</v>
      </c>
      <c r="B16" s="21"/>
      <c r="C16" s="21"/>
      <c r="D16" s="20">
        <f>+($D$8)/((1+$D$9/360*$D$10)*(1+$D$9/360*$D$11)^3)</f>
        <v>17.970165550956121</v>
      </c>
      <c r="E16" s="20">
        <f>+($E$8)/((1+$E$9/360*$E$10)*(1+$E$9/360*$E$11)^3)</f>
        <v>14.376132440764897</v>
      </c>
      <c r="F16" s="20">
        <f>+($F$8)/((1+$F$9/360*$F$10)*(1+$F$9/360*$F$11)^3)</f>
        <v>11.98011036730408</v>
      </c>
      <c r="G16" s="20">
        <f>+($G$8)/((1+$G$9/360*$G$10)*(1+$G$9/360*$G$11)^3)</f>
        <v>10.268666029117783</v>
      </c>
      <c r="H16" s="20">
        <f>+($H$8)/((1+$H$9/360*$H$10)*(1+$H$9/360*$H$11)^3)</f>
        <v>8.9850827754780607</v>
      </c>
      <c r="I16" s="20">
        <f>+($I$8)/((1+$I$9/360*$I$10)*(1+$I$9/360*$I$11)^3)</f>
        <v>7.9867402448693872</v>
      </c>
      <c r="J16" s="20">
        <f>+($J$8)/((1+$J$9/360*$J$10)*(1+$J$9/360*$J$11)^3)</f>
        <v>7.1880662203824484</v>
      </c>
      <c r="K16" s="20">
        <f>+($K$8)/((1+$K$9/360*$K$10)*(1+$K$9/360*$K$11)^3)</f>
        <v>6.5346056548931353</v>
      </c>
      <c r="L16" s="18">
        <f>+($L$8)/((1+$L$9/360*$L$10)*(1+$L$9/360*$L$11)^3)</f>
        <v>5.9900551836520401</v>
      </c>
      <c r="M16" s="18" t="e">
        <f>+($M$8)/((1+$M$9/360*$M$10)*(1+$M$9/360*$M$11)^3)</f>
        <v>#REF!</v>
      </c>
      <c r="N16" s="18" t="e">
        <f>+($N$8)/((1+$N$9/360*$N$10)*(1+$N$9/360*$N$11)^3)</f>
        <v>#REF!</v>
      </c>
      <c r="O16" s="18" t="e">
        <f>+($O$8)/((1+$O$9/360*$O$10)*(1+$O$9/360*$O$11)^3)</f>
        <v>#REF!</v>
      </c>
      <c r="P16" s="18" t="e">
        <f>+($P$8)/((1+$P$9/360*$P$10)*(1+$P$9/360*$P$11)^3)</f>
        <v>#REF!</v>
      </c>
      <c r="Q16" s="18" t="e">
        <f>+($Q$8)/((1+$Q$9/360*$Q$10)*(1+$Q$9/360*$Q$11)^3)</f>
        <v>#REF!</v>
      </c>
      <c r="R16" s="18" t="e">
        <f>+($R$8)/((1+$R$9/360*$R$10)*(1+$R$9/360*$R$11)^3)</f>
        <v>#REF!</v>
      </c>
      <c r="S16" s="18" t="e">
        <f>+($S$8)/((1+$S$9/360*$S$10)*(1+$S$9/360*$S$11)^3)</f>
        <v>#REF!</v>
      </c>
      <c r="T16" s="18" t="e">
        <f>+($T$8)/((1+$T$9/360*$T$10)*(1+$T$9/360*$T$11)^3)</f>
        <v>#REF!</v>
      </c>
      <c r="U16" s="18" t="e">
        <f>+($U$8)/((1+$U$9/360*$U$10)*(1+$U$9/360*$U$11)^3)</f>
        <v>#REF!</v>
      </c>
      <c r="V16" s="18" t="e">
        <f>+($V$8)/((1+$V$9/360*$V$10)*(1+$V$9/360*$V$11)^3)</f>
        <v>#REF!</v>
      </c>
      <c r="W16" s="18" t="e">
        <f>+($W$8)/((1+$W$9/360*$W$10)*(1+$W$9/360*$W$11)^3)</f>
        <v>#REF!</v>
      </c>
      <c r="X16" s="18" t="e">
        <f>+($X$8)/((1+$X$9/360*$X$10)*(1+$X$9/360*$X$11)^3)</f>
        <v>#REF!</v>
      </c>
      <c r="Y16" s="18" t="e">
        <f>+($Y$8)/((1+$Y$9/360*$Y$10)*(1+$Y$9/360*$Y$11)^3)</f>
        <v>#REF!</v>
      </c>
      <c r="Z16" s="18" t="e">
        <f>+($Z$8)/((1+$Z$9/360*$Z$10)*(1+$Z$9/360*$Z$11)^3)</f>
        <v>#REF!</v>
      </c>
      <c r="AA16" s="18" t="e">
        <f>+($AA$8)/((1+$AA$9/360*$AA$10)*(1+$AA$9/360*$AA$11)^3)</f>
        <v>#REF!</v>
      </c>
      <c r="AB16" s="18" t="e">
        <f>+($AB$8)/((1+$AB$9/360*$AB$10)*(1+$AB$9/360*$AB$11)^3)</f>
        <v>#REF!</v>
      </c>
      <c r="AC16" s="18" t="e">
        <f>+($AC$8)/((1+$AC$9/360*$AC$10)*(1+$AC$9/360*$AC$11)^3)</f>
        <v>#REF!</v>
      </c>
      <c r="AD16" s="18" t="e">
        <f>+($AD$8)/((1+$AD$9/360*$AD$10)*(1+$AD$9/360*$AD$11)^3)</f>
        <v>#REF!</v>
      </c>
      <c r="AE16" s="18" t="e">
        <f>+($AE$8)/((1+$AE$9/360*$AE$10)*(1+$AE$9/360*$AE$11)^3)</f>
        <v>#REF!</v>
      </c>
      <c r="AF16" s="18" t="e">
        <f>+($AF$8)/((1+$AF$9/360*$AF$10)*(1+$AF$9/360*$AF$11)^3)</f>
        <v>#REF!</v>
      </c>
      <c r="AG16" s="18" t="e">
        <f>+($AG$8)/((1+$AG$9/360*$AG$10)*(1+$AG$9/360*$AG$11)^3)</f>
        <v>#REF!</v>
      </c>
      <c r="AH16" s="18" t="e">
        <f>+($AH$8)/((1+$AH$9/360*$AH$10)*(1+$AH$9/360*$AH$11)^3)</f>
        <v>#REF!</v>
      </c>
      <c r="AI16" s="18" t="e">
        <f>+($AI$8)/((1+$AI$9/360*$AI$10)*(1+$AI$9/360*$AI$11)^3)</f>
        <v>#REF!</v>
      </c>
      <c r="AJ16" s="18" t="e">
        <f>+($AJ$8)/((1+$AJ$9/360*$AJ$10)*(1+$AJ$9/360*$AJ$11)^3)</f>
        <v>#REF!</v>
      </c>
      <c r="AK16" s="18" t="e">
        <f>+($AK$8)/((1+$AK$9/360*$AK$10)*(1+$AK$9/360*$AK$11)^3)</f>
        <v>#REF!</v>
      </c>
      <c r="AL16" s="18" t="e">
        <f>+($AL$8)/((1+$AL$9/360*$AL$10)*(1+$AL$9/360*$AL$11)^3)</f>
        <v>#REF!</v>
      </c>
      <c r="AM16" s="18" t="e">
        <f>+($AM$8)/((1+$AM$9/360*$AM$10)*(1+$AM$9/360*$AM$11)^3)</f>
        <v>#REF!</v>
      </c>
      <c r="AN16" s="18" t="e">
        <f>+($AN$8)/((1+$AN$9/360*$AN$10)*(1+$AN$9/360*$AN$11)^3)</f>
        <v>#REF!</v>
      </c>
      <c r="AO16" s="18" t="e">
        <f>+($AO$8)/((1+$AO$9/360*$AO$10)*(1+$AO$9/360*$AO$11)^3)</f>
        <v>#REF!</v>
      </c>
      <c r="AP16" s="18" t="e">
        <f>+($AP$8)/((1+$AP$9/360*$AP$10)*(1+$AP$9/360*$AP$11)^3)</f>
        <v>#REF!</v>
      </c>
      <c r="AQ16" s="18" t="e">
        <f>+($AQ$8)/((1+$AQ$9/360*$AQ$10)*(1+$AQ$9/360*$AQ$11)^3)</f>
        <v>#REF!</v>
      </c>
      <c r="AR16" s="18" t="e">
        <f>+($AR$8)/((1+$AR$9/360*$AR$10)*(1+$AR$9/360*$AR$11)^3)</f>
        <v>#REF!</v>
      </c>
      <c r="AS16" s="18" t="e">
        <f>+($AS$8)/((1+$AS$9/360*$AS$10)*(1+$AS$9/360*$AS$11)^3)</f>
        <v>#REF!</v>
      </c>
      <c r="AT16" s="18" t="e">
        <f>+($AT$8)/((1+$AT$9/360*$AT$10)*(1+$AT$9/360*$AT$11)^3)</f>
        <v>#REF!</v>
      </c>
      <c r="AU16" s="18" t="e">
        <f>+($AU$8)/((1+$AU$9/360*$AU$10)*(1+$AU$9/360*$AU$11)^3)</f>
        <v>#REF!</v>
      </c>
      <c r="AV16" s="18" t="e">
        <f>+($AV$8)/((1+$AV$9/360*$AV$10)*(1+$AV$9/360*$AV$11)^3)</f>
        <v>#REF!</v>
      </c>
      <c r="AW16" s="18" t="e">
        <f>+($AW$8)/((1+$AW$9/360*$AW$10)*(1+$AW$9/360*$AW$11)^3)</f>
        <v>#REF!</v>
      </c>
      <c r="AX16" s="18" t="e">
        <f>+($AX$8)/((1+$AX$9/360*$AX$10)*(1+$AX$9/360*$AX$11)^3)</f>
        <v>#REF!</v>
      </c>
    </row>
    <row r="17" spans="1:50" s="5" customFormat="1" ht="15" customHeight="1" outlineLevel="1" x14ac:dyDescent="0.25">
      <c r="A17" s="17" t="s">
        <v>14</v>
      </c>
      <c r="B17" s="21"/>
      <c r="C17" s="21"/>
      <c r="D17" s="21"/>
      <c r="E17" s="20">
        <f>+($E$8)/((1+$E$9/360*$E$10)*(1+$E$9/360*$E$11)^4)</f>
        <v>13.280491862138474</v>
      </c>
      <c r="F17" s="20">
        <f>+($F$8)/((1+$F$9/360*$F$10)*(1+$F$9/360*$F$11)^4)</f>
        <v>11.067076551782062</v>
      </c>
      <c r="G17" s="20">
        <f>+($G$8)/((1+$G$9/360*$G$10)*(1+$G$9/360*$G$11)^4)</f>
        <v>9.486065615813196</v>
      </c>
      <c r="H17" s="20">
        <f>+($H$8)/((1+$H$9/360*$H$10)*(1+$H$9/360*$H$11)^4)</f>
        <v>8.3003074138365474</v>
      </c>
      <c r="I17" s="20">
        <f>+($I$8)/((1+$I$9/360*$I$10)*(1+$I$9/360*$I$11)^4)</f>
        <v>7.3780510345213752</v>
      </c>
      <c r="J17" s="20">
        <f>+($J$8)/((1+$J$9/360*$J$10)*(1+$J$9/360*$J$11)^4)</f>
        <v>6.640245931069237</v>
      </c>
      <c r="K17" s="20">
        <f>+($K$8)/((1+$K$9/360*$K$10)*(1+$K$9/360*$K$11)^4)</f>
        <v>6.036587210062943</v>
      </c>
      <c r="L17" s="18">
        <f>+($L$8)/((1+$L$9/360*$L$10)*(1+$L$9/360*$L$11)^4)</f>
        <v>5.533538275891031</v>
      </c>
      <c r="M17" s="18" t="e">
        <f>+($M$8)/((1+$M$9/360*$M$10)*(1+$M$9/360*$M$11)^4)</f>
        <v>#REF!</v>
      </c>
      <c r="N17" s="18" t="e">
        <f>+($N$8)/((1+$N$9/360*$N$10)*(1+$N$9/360*$N$11)^4)</f>
        <v>#REF!</v>
      </c>
      <c r="O17" s="18" t="e">
        <f>+($O$8)/((1+$O$9/360*$O$10)*(1+$O$9/360*$O$11)^4)</f>
        <v>#REF!</v>
      </c>
      <c r="P17" s="18" t="e">
        <f>+($P$8)/((1+$P$9/360*$P$10)*(1+$P$9/360*$P$11)^4)</f>
        <v>#REF!</v>
      </c>
      <c r="Q17" s="18" t="e">
        <f>+($Q$8)/((1+$Q$9/360*$Q$10)*(1+$Q$9/360*$Q$11)^4)</f>
        <v>#REF!</v>
      </c>
      <c r="R17" s="18" t="e">
        <f>+($R$8)/((1+$R$9/360*$R$10)*(1+$R$9/360*$R$11)^4)</f>
        <v>#REF!</v>
      </c>
      <c r="S17" s="18" t="e">
        <f>+($S$8)/((1+$S$9/360*$S$10)*(1+$S$9/360*$S$11)^4)</f>
        <v>#REF!</v>
      </c>
      <c r="T17" s="18" t="e">
        <f>+($T$8)/((1+$T$9/360*$T$10)*(1+$T$9/360*$T$11)^4)</f>
        <v>#REF!</v>
      </c>
      <c r="U17" s="18" t="e">
        <f>+($U$8)/((1+$U$9/360*$U$10)*(1+$U$9/360*$U$11)^4)</f>
        <v>#REF!</v>
      </c>
      <c r="V17" s="18" t="e">
        <f>+($V$8)/((1+$V$9/360*$V$10)*(1+$V$9/360*$V$11)^4)</f>
        <v>#REF!</v>
      </c>
      <c r="W17" s="18" t="e">
        <f>+($W$8)/((1+$W$9/360*$W$10)*(1+$W$9/360*$W$11)^4)</f>
        <v>#REF!</v>
      </c>
      <c r="X17" s="18" t="e">
        <f>+($X$8)/((1+$X$9/360*$X$10)*(1+$X$9/360*$X$11)^4)</f>
        <v>#REF!</v>
      </c>
      <c r="Y17" s="18" t="e">
        <f>+($Y$8)/((1+$Y$9/360*$Y$10)*(1+$Y$9/360*$Y$11)^4)</f>
        <v>#REF!</v>
      </c>
      <c r="Z17" s="18" t="e">
        <f>+($Z$8)/((1+$Z$9/360*$Z$10)*(1+$Z$9/360*$Z$11)^4)</f>
        <v>#REF!</v>
      </c>
      <c r="AA17" s="18" t="e">
        <f>+($AA$8)/((1+$AA$9/360*$AA$10)*(1+$AA$9/360*$AA$11)^4)</f>
        <v>#REF!</v>
      </c>
      <c r="AB17" s="18" t="e">
        <f>+($AB$8)/((1+$AB$9/360*$AB$10)*(1+$AB$9/360*$AB$11)^4)</f>
        <v>#REF!</v>
      </c>
      <c r="AC17" s="18" t="e">
        <f>+($AC$8)/((1+$AC$9/360*$AC$10)*(1+$AC$9/360*$AC$11)^4)</f>
        <v>#REF!</v>
      </c>
      <c r="AD17" s="18" t="e">
        <f>+($AD$8)/((1+$AD$9/360*$AD$10)*(1+$AD$9/360*$AD$11)^4)</f>
        <v>#REF!</v>
      </c>
      <c r="AE17" s="18" t="e">
        <f>+($AE$8)/((1+$AE$9/360*$AE$10)*(1+$AE$9/360*$AE$11)^4)</f>
        <v>#REF!</v>
      </c>
      <c r="AF17" s="18" t="e">
        <f>+($AF$8)/((1+$AF$9/360*$AF$10)*(1+$AF$9/360*$AF$11)^4)</f>
        <v>#REF!</v>
      </c>
      <c r="AG17" s="18" t="e">
        <f>+($AG$8)/((1+$AG$9/360*$AG$10)*(1+$AG$9/360*$AG$11)^4)</f>
        <v>#REF!</v>
      </c>
      <c r="AH17" s="18" t="e">
        <f>+($AH$8)/((1+$AH$9/360*$AH$10)*(1+$AH$9/360*$AH$11)^4)</f>
        <v>#REF!</v>
      </c>
      <c r="AI17" s="18" t="e">
        <f>+($AI$8)/((1+$AI$9/360*$AI$10)*(1+$AI$9/360*$AI$11)^4)</f>
        <v>#REF!</v>
      </c>
      <c r="AJ17" s="18" t="e">
        <f>+($AJ$8)/((1+$AJ$9/360*$AJ$10)*(1+$AJ$9/360*$AJ$11)^4)</f>
        <v>#REF!</v>
      </c>
      <c r="AK17" s="18" t="e">
        <f>+($AK$8)/((1+$AK$9/360*$AK$10)*(1+$AK$9/360*$AK$11)^4)</f>
        <v>#REF!</v>
      </c>
      <c r="AL17" s="18" t="e">
        <f>+($AL$8)/((1+$AL$9/360*$AL$10)*(1+$AL$9/360*$AL$11)^4)</f>
        <v>#REF!</v>
      </c>
      <c r="AM17" s="18" t="e">
        <f>+($AM$8)/((1+$AM$9/360*$AM$10)*(1+$AM$9/360*$AM$11)^4)</f>
        <v>#REF!</v>
      </c>
      <c r="AN17" s="18" t="e">
        <f>+($AN$8)/((1+$AN$9/360*$AN$10)*(1+$AN$9/360*$AN$11)^4)</f>
        <v>#REF!</v>
      </c>
      <c r="AO17" s="18" t="e">
        <f>+($AO$8)/((1+$AO$9/360*$AO$10)*(1+$AO$9/360*$AO$11)^4)</f>
        <v>#REF!</v>
      </c>
      <c r="AP17" s="18" t="e">
        <f>+($AP$8)/((1+$AP$9/360*$AP$10)*(1+$AP$9/360*$AP$11)^4)</f>
        <v>#REF!</v>
      </c>
      <c r="AQ17" s="18" t="e">
        <f>+($AQ$8)/((1+$AQ$9/360*$AQ$10)*(1+$AQ$9/360*$AQ$11)^4)</f>
        <v>#REF!</v>
      </c>
      <c r="AR17" s="18" t="e">
        <f>+($AR$8)/((1+$AR$9/360*$AR$10)*(1+$AR$9/360*$AR$11)^4)</f>
        <v>#REF!</v>
      </c>
      <c r="AS17" s="18" t="e">
        <f>+($AS$8)/((1+$AS$9/360*$AS$10)*(1+$AS$9/360*$AS$11)^4)</f>
        <v>#REF!</v>
      </c>
      <c r="AT17" s="18" t="e">
        <f>+($AT$8)/((1+$AT$9/360*$AT$10)*(1+$AT$9/360*$AT$11)^4)</f>
        <v>#REF!</v>
      </c>
      <c r="AU17" s="18" t="e">
        <f>+($AU$8)/((1+$AU$9/360*$AU$10)*(1+$AU$9/360*$AU$11)^4)</f>
        <v>#REF!</v>
      </c>
      <c r="AV17" s="18" t="e">
        <f>+($AV$8)/((1+$AV$9/360*$AV$10)*(1+$AV$9/360*$AV$11)^4)</f>
        <v>#REF!</v>
      </c>
      <c r="AW17" s="18" t="e">
        <f>+($AW$8)/((1+$AW$9/360*$AW$10)*(1+$AW$9/360*$AW$11)^4)</f>
        <v>#REF!</v>
      </c>
      <c r="AX17" s="18" t="e">
        <f>+($AX$8)/((1+$AX$9/360*$AX$10)*(1+$AX$9/360*$AX$11)^4)</f>
        <v>#REF!</v>
      </c>
    </row>
    <row r="18" spans="1:50" s="5" customFormat="1" ht="15" customHeight="1" outlineLevel="1" x14ac:dyDescent="0.25">
      <c r="A18" s="17" t="s">
        <v>15</v>
      </c>
      <c r="B18" s="21"/>
      <c r="C18" s="21"/>
      <c r="D18" s="21"/>
      <c r="E18" s="21"/>
      <c r="F18" s="20">
        <f>+($F$8)/((1+$F$9/360*$F$10)*(1+$F$9/360*$F$11)^5)</f>
        <v>10.223627299567724</v>
      </c>
      <c r="G18" s="20">
        <f>+($G$8)/((1+$G$9/360*$G$10)*(1+$G$9/360*$G$11)^5)</f>
        <v>8.763109113915192</v>
      </c>
      <c r="H18" s="20">
        <f>+($H$8)/((1+$H$9/360*$H$10)*(1+$H$9/360*$H$11)^5)</f>
        <v>7.667720474675793</v>
      </c>
      <c r="I18" s="20">
        <f>+($I$8)/((1+$I$9/360*$I$10)*(1+$I$9/360*$I$11)^5)</f>
        <v>6.8157515330451499</v>
      </c>
      <c r="J18" s="20">
        <f>+($J$8)/((1+$J$9/360*$J$10)*(1+$J$9/360*$J$11)^5)</f>
        <v>6.1341763797406346</v>
      </c>
      <c r="K18" s="20">
        <f>+($K$8)/((1+$K$9/360*$K$10)*(1+$K$9/360*$K$11)^5)</f>
        <v>5.5765239815823948</v>
      </c>
      <c r="L18" s="18">
        <f>+($L$8)/((1+$L$9/360*$L$10)*(1+$L$9/360*$L$11)^5)</f>
        <v>5.111813649783862</v>
      </c>
      <c r="M18" s="18" t="e">
        <f>+($M$8)/((1+$M$9/360*$M$10)*(1+$M$9/360*$M$11)^5)</f>
        <v>#REF!</v>
      </c>
      <c r="N18" s="18" t="e">
        <f>+($N$8)/((1+$N$9/360*$N$10)*(1+$N$9/360*$N$11)^5)</f>
        <v>#REF!</v>
      </c>
      <c r="O18" s="18" t="e">
        <f>+($O$8)/((1+$O$9/360*$O$10)*(1+$O$9/360*$O$11)^5)</f>
        <v>#REF!</v>
      </c>
      <c r="P18" s="18" t="e">
        <f>+($P$8)/((1+$P$9/360*$P$10)*(1+$P$9/360*$P$11)^5)</f>
        <v>#REF!</v>
      </c>
      <c r="Q18" s="18" t="e">
        <f>+($Q$8)/((1+$Q$9/360*$Q$10)*(1+$Q$9/360*$Q$11)^5)</f>
        <v>#REF!</v>
      </c>
      <c r="R18" s="18" t="e">
        <f>+($R$8)/((1+$R$9/360*$R$10)*(1+$R$9/360*$R$11)^5)</f>
        <v>#REF!</v>
      </c>
      <c r="S18" s="18" t="e">
        <f>+($S$8)/((1+$S$9/360*$S$10)*(1+$S$9/360*$S$11)^5)</f>
        <v>#REF!</v>
      </c>
      <c r="T18" s="18" t="e">
        <f>+($T$8)/((1+$T$9/360*$T$10)*(1+$T$9/360*$T$11)^5)</f>
        <v>#REF!</v>
      </c>
      <c r="U18" s="18" t="e">
        <f>+($U$8)/((1+$U$9/360*$U$10)*(1+$U$9/360*$U$11)^5)</f>
        <v>#REF!</v>
      </c>
      <c r="V18" s="18" t="e">
        <f>+($V$8)/((1+$V$9/360*$V$10)*(1+$V$9/360*$V$11)^5)</f>
        <v>#REF!</v>
      </c>
      <c r="W18" s="18" t="e">
        <f>+($W$8)/((1+$W$9/360*$W$10)*(1+$W$9/360*$W$11)^5)</f>
        <v>#REF!</v>
      </c>
      <c r="X18" s="18" t="e">
        <f>+($X$8)/((1+$X$9/360*$X$10)*(1+$X$9/360*$X$11)^5)</f>
        <v>#REF!</v>
      </c>
      <c r="Y18" s="18" t="e">
        <f>+($Y$8)/((1+$Y$9/360*$Y$10)*(1+$Y$9/360*$Y$11)^5)</f>
        <v>#REF!</v>
      </c>
      <c r="Z18" s="18" t="e">
        <f>+($Z$8)/((1+$Z$9/360*$Z$10)*(1+$Z$9/360*$Z$11)^5)</f>
        <v>#REF!</v>
      </c>
      <c r="AA18" s="18" t="e">
        <f>+($AA$8)/((1+$AA$9/360*$AA$10)*(1+$AA$9/360*$AA$11)^5)</f>
        <v>#REF!</v>
      </c>
      <c r="AB18" s="18" t="e">
        <f>+($AB$8)/((1+$AB$9/360*$AB$10)*(1+$AB$9/360*$AB$11)^5)</f>
        <v>#REF!</v>
      </c>
      <c r="AC18" s="18" t="e">
        <f>+($AC$8)/((1+$AC$9/360*$AC$10)*(1+$AC$9/360*$AC$11)^5)</f>
        <v>#REF!</v>
      </c>
      <c r="AD18" s="18" t="e">
        <f>+($AD$8)/((1+$AD$9/360*$AD$10)*(1+$AD$9/360*$AD$11)^5)</f>
        <v>#REF!</v>
      </c>
      <c r="AE18" s="18" t="e">
        <f>+($AE$8)/((1+$AE$9/360*$AE$10)*(1+$AE$9/360*$AE$11)^5)</f>
        <v>#REF!</v>
      </c>
      <c r="AF18" s="18" t="e">
        <f>+($AF$8)/((1+$AF$9/360*$AF$10)*(1+$AF$9/360*$AF$11)^5)</f>
        <v>#REF!</v>
      </c>
      <c r="AG18" s="18" t="e">
        <f>+($AG$8)/((1+$AG$9/360*$AG$10)*(1+$AG$9/360*$AG$11)^5)</f>
        <v>#REF!</v>
      </c>
      <c r="AH18" s="18" t="e">
        <f>+($AH$8)/((1+$AH$9/360*$AH$10)*(1+$AH$9/360*$AH$11)^5)</f>
        <v>#REF!</v>
      </c>
      <c r="AI18" s="18" t="e">
        <f>+($AI$8)/((1+$AI$9/360*$AI$10)*(1+$AI$9/360*$AI$11)^5)</f>
        <v>#REF!</v>
      </c>
      <c r="AJ18" s="18" t="e">
        <f>+($AJ$8)/((1+$AJ$9/360*$AJ$10)*(1+$AJ$9/360*$AJ$11)^5)</f>
        <v>#REF!</v>
      </c>
      <c r="AK18" s="18" t="e">
        <f>+($AK$8)/((1+$AK$9/360*$AK$10)*(1+$AK$9/360*$AK$11)^5)</f>
        <v>#REF!</v>
      </c>
      <c r="AL18" s="18" t="e">
        <f>+($AL$8)/((1+$AL$9/360*$AL$10)*(1+$AL$9/360*$AL$11)^5)</f>
        <v>#REF!</v>
      </c>
      <c r="AM18" s="18" t="e">
        <f>+($AM$8)/((1+$AM$9/360*$AM$10)*(1+$AM$9/360*$AM$11)^5)</f>
        <v>#REF!</v>
      </c>
      <c r="AN18" s="18" t="e">
        <f>+($AN$8)/((1+$AN$9/360*$AN$10)*(1+$AN$9/360*$AN$11)^5)</f>
        <v>#REF!</v>
      </c>
      <c r="AO18" s="18" t="e">
        <f>+($AO$8)/((1+$AO$9/360*$AO$10)*(1+$AO$9/360*$AO$11)^5)</f>
        <v>#REF!</v>
      </c>
      <c r="AP18" s="18" t="e">
        <f>+($AP$8)/((1+$AP$9/360*$AP$10)*(1+$AP$9/360*$AP$11)^5)</f>
        <v>#REF!</v>
      </c>
      <c r="AQ18" s="18" t="e">
        <f>+($AQ$8)/((1+$AQ$9/360*$AQ$10)*(1+$AQ$9/360*$AQ$11)^5)</f>
        <v>#REF!</v>
      </c>
      <c r="AR18" s="18" t="e">
        <f>+($AR$8)/((1+$AR$9/360*$AR$10)*(1+$AR$9/360*$AR$11)^5)</f>
        <v>#REF!</v>
      </c>
      <c r="AS18" s="18" t="e">
        <f>+($AS$8)/((1+$AS$9/360*$AS$10)*(1+$AS$9/360*$AS$11)^5)</f>
        <v>#REF!</v>
      </c>
      <c r="AT18" s="18" t="e">
        <f>+($AT$8)/((1+$AT$9/360*$AT$10)*(1+$AT$9/360*$AT$11)^5)</f>
        <v>#REF!</v>
      </c>
      <c r="AU18" s="18" t="e">
        <f>+($AU$8)/((1+$AU$9/360*$AU$10)*(1+$AU$9/360*$AU$11)^5)</f>
        <v>#REF!</v>
      </c>
      <c r="AV18" s="18" t="e">
        <f>+($AV$8)/((1+$AV$9/360*$AV$10)*(1+$AV$9/360*$AV$11)^5)</f>
        <v>#REF!</v>
      </c>
      <c r="AW18" s="18" t="e">
        <f>+($AW$8)/((1+$AW$9/360*$AW$10)*(1+$AW$9/360*$AW$11)^5)</f>
        <v>#REF!</v>
      </c>
      <c r="AX18" s="18" t="e">
        <f>+($AX$8)/((1+$AX$9/360*$AX$10)*(1+$AX$9/360*$AX$11)^5)</f>
        <v>#REF!</v>
      </c>
    </row>
    <row r="19" spans="1:50" s="5" customFormat="1" ht="15" customHeight="1" outlineLevel="1" x14ac:dyDescent="0.25">
      <c r="A19" s="17" t="s">
        <v>16</v>
      </c>
      <c r="B19" s="21"/>
      <c r="C19" s="21"/>
      <c r="D19" s="21"/>
      <c r="E19" s="21"/>
      <c r="F19" s="21"/>
      <c r="G19" s="20">
        <f>+($G$8)/((1+$G$9/360*$G$10)*(1+$G$9/360*$G$11)^6)</f>
        <v>8.0952509135475221</v>
      </c>
      <c r="H19" s="20">
        <f>+($H$8)/((1+$H$9/360*$H$10)*(1+$H$9/360*$H$11)^6)</f>
        <v>7.0833445493540825</v>
      </c>
      <c r="I19" s="20">
        <f>+($I$8)/((1+$I$9/360*$I$10)*(1+$I$9/360*$I$11)^6)</f>
        <v>6.2963062660925173</v>
      </c>
      <c r="J19" s="20">
        <f>+($J$8)/((1+$J$9/360*$J$10)*(1+$J$9/360*$J$11)^6)</f>
        <v>5.666675639483266</v>
      </c>
      <c r="K19" s="20">
        <f>+($K$8)/((1+$K$9/360*$K$10)*(1+$K$9/360*$K$11)^6)</f>
        <v>5.1515233086211509</v>
      </c>
      <c r="L19" s="18">
        <f>+($L$8)/((1+$L$9/360*$L$10)*(1+$L$9/360*$L$11)^6)</f>
        <v>4.7222296995693887</v>
      </c>
      <c r="M19" s="18" t="e">
        <f>+($M$8)/((1+$M$9/360*$M$10)*(1+$M$9/360*$M$11)^6)</f>
        <v>#REF!</v>
      </c>
      <c r="N19" s="18" t="e">
        <f>+($N$8)/((1+$N$9/360*$N$10)*(1+$N$9/360*$N$11)^6)</f>
        <v>#REF!</v>
      </c>
      <c r="O19" s="18" t="e">
        <f>+($O$8)/((1+$O$9/360*$O$10)*(1+$O$9/360*$O$11)^6)</f>
        <v>#REF!</v>
      </c>
      <c r="P19" s="18" t="e">
        <f>+($P$8)/((1+$P$9/360*$P$10)*(1+$P$9/360*$P$11)^6)</f>
        <v>#REF!</v>
      </c>
      <c r="Q19" s="18" t="e">
        <f>+($Q$8)/((1+$Q$9/360*$Q$10)*(1+$Q$9/360*$Q$11)^6)</f>
        <v>#REF!</v>
      </c>
      <c r="R19" s="18" t="e">
        <f>+($R$8)/((1+$R$9/360*$R$10)*(1+$R$9/360*$R$11)^6)</f>
        <v>#REF!</v>
      </c>
      <c r="S19" s="18" t="e">
        <f>+($S$8)/((1+$S$9/360*$S$10)*(1+$S$9/360*$S$11)^6)</f>
        <v>#REF!</v>
      </c>
      <c r="T19" s="18" t="e">
        <f>+($T$8)/((1+$T$9/360*$T$10)*(1+$T$9/360*$T$11)^6)</f>
        <v>#REF!</v>
      </c>
      <c r="U19" s="18" t="e">
        <f>+($U$8)/((1+$U$9/360*$U$10)*(1+$U$9/360*$U$11)^6)</f>
        <v>#REF!</v>
      </c>
      <c r="V19" s="18" t="e">
        <f>+($V$8)/((1+$V$9/360*$V$10)*(1+$V$9/360*$V$11)^6)</f>
        <v>#REF!</v>
      </c>
      <c r="W19" s="18" t="e">
        <f>+($W$8)/((1+$W$9/360*$W$10)*(1+$W$9/360*$W$11)^6)</f>
        <v>#REF!</v>
      </c>
      <c r="X19" s="18" t="e">
        <f>+($X$8)/((1+$X$9/360*$X$10)*(1+$X$9/360*$X$11)^6)</f>
        <v>#REF!</v>
      </c>
      <c r="Y19" s="18" t="e">
        <f>+($Y$8)/((1+$Y$9/360*$Y$10)*(1+$Y$9/360*$Y$11)^6)</f>
        <v>#REF!</v>
      </c>
      <c r="Z19" s="18" t="e">
        <f>+($Z$8)/((1+$Z$9/360*$Z$10)*(1+$Z$9/360*$Z$11)^6)</f>
        <v>#REF!</v>
      </c>
      <c r="AA19" s="18" t="e">
        <f>+($AA$8)/((1+$AA$9/360*$AA$10)*(1+$AA$9/360*$AA$11)^6)</f>
        <v>#REF!</v>
      </c>
      <c r="AB19" s="18" t="e">
        <f>+($AB$8)/((1+$AB$9/360*$AB$10)*(1+$AB$9/360*$AB$11)^6)</f>
        <v>#REF!</v>
      </c>
      <c r="AC19" s="18" t="e">
        <f>+($AC$8)/((1+$AC$9/360*$AC$10)*(1+$AC$9/360*$AC$11)^6)</f>
        <v>#REF!</v>
      </c>
      <c r="AD19" s="18" t="e">
        <f>+($AD$8)/((1+$AD$9/360*$AD$10)*(1+$AD$9/360*$AD$11)^6)</f>
        <v>#REF!</v>
      </c>
      <c r="AE19" s="18" t="e">
        <f>+($AE$8)/((1+$AE$9/360*$AE$10)*(1+$AE$9/360*$AE$11)^6)</f>
        <v>#REF!</v>
      </c>
      <c r="AF19" s="18" t="e">
        <f>+($AF$8)/((1+$AF$9/360*$AF$10)*(1+$AF$9/360*$AF$11)^6)</f>
        <v>#REF!</v>
      </c>
      <c r="AG19" s="18" t="e">
        <f>+($AG$8)/((1+$AG$9/360*$AG$10)*(1+$AG$9/360*$AG$11)^6)</f>
        <v>#REF!</v>
      </c>
      <c r="AH19" s="18" t="e">
        <f>+($AH$8)/((1+$AH$9/360*$AH$10)*(1+$AH$9/360*$AH$11)^6)</f>
        <v>#REF!</v>
      </c>
      <c r="AI19" s="18" t="e">
        <f>+($AI$8)/((1+$AI$9/360*$AI$10)*(1+$AI$9/360*$AI$11)^6)</f>
        <v>#REF!</v>
      </c>
      <c r="AJ19" s="18" t="e">
        <f>+($AJ$8)/((1+$AJ$9/360*$AJ$10)*(1+$AJ$9/360*$AJ$11)^6)</f>
        <v>#REF!</v>
      </c>
      <c r="AK19" s="18" t="e">
        <f>+($AK$8)/((1+$AK$9/360*$AK$10)*(1+$AK$9/360*$AK$11)^6)</f>
        <v>#REF!</v>
      </c>
      <c r="AL19" s="18" t="e">
        <f>+($AL$8)/((1+$AL$9/360*$AL$10)*(1+$AL$9/360*$AL$11)^6)</f>
        <v>#REF!</v>
      </c>
      <c r="AM19" s="18" t="e">
        <f>+($AM$8)/((1+$AM$9/360*$AM$10)*(1+$AM$9/360*$AM$11)^6)</f>
        <v>#REF!</v>
      </c>
      <c r="AN19" s="18" t="e">
        <f>+($AN$8)/((1+$AN$9/360*$AN$10)*(1+$AN$9/360*$AN$11)^6)</f>
        <v>#REF!</v>
      </c>
      <c r="AO19" s="18" t="e">
        <f>+($AO$8)/((1+$AO$9/360*$AO$10)*(1+$AO$9/360*$AO$11)^6)</f>
        <v>#REF!</v>
      </c>
      <c r="AP19" s="18" t="e">
        <f>+($AP$8)/((1+$AP$9/360*$AP$10)*(1+$AP$9/360*$AP$11)^6)</f>
        <v>#REF!</v>
      </c>
      <c r="AQ19" s="18" t="e">
        <f>+($AQ$8)/((1+$AQ$9/360*$AQ$10)*(1+$AQ$9/360*$AQ$11)^6)</f>
        <v>#REF!</v>
      </c>
      <c r="AR19" s="18" t="e">
        <f>+($AR$8)/((1+$AR$9/360*$AR$10)*(1+$AR$9/360*$AR$11)^6)</f>
        <v>#REF!</v>
      </c>
      <c r="AS19" s="18" t="e">
        <f>+($AS$8)/((1+$AS$9/360*$AS$10)*(1+$AS$9/360*$AS$11)^6)</f>
        <v>#REF!</v>
      </c>
      <c r="AT19" s="18" t="e">
        <f>+($AT$8)/((1+$AT$9/360*$AT$10)*(1+$AT$9/360*$AT$11)^6)</f>
        <v>#REF!</v>
      </c>
      <c r="AU19" s="18" t="e">
        <f>+($AU$8)/((1+$AU$9/360*$AU$10)*(1+$AU$9/360*$AU$11)^6)</f>
        <v>#REF!</v>
      </c>
      <c r="AV19" s="18" t="e">
        <f>+($AV$8)/((1+$AV$9/360*$AV$10)*(1+$AV$9/360*$AV$11)^6)</f>
        <v>#REF!</v>
      </c>
      <c r="AW19" s="18" t="e">
        <f>+($AW$8)/((1+$AW$9/360*$AW$10)*(1+$AW$9/360*$AW$11)^6)</f>
        <v>#REF!</v>
      </c>
      <c r="AX19" s="18" t="e">
        <f>+($AX$8)/((1+$AX$9/360*$AX$10)*(1+$AX$9/360*$AX$11)^6)</f>
        <v>#REF!</v>
      </c>
    </row>
    <row r="20" spans="1:50" s="5" customFormat="1" ht="15" customHeight="1" outlineLevel="1" x14ac:dyDescent="0.25">
      <c r="A20" s="17" t="s">
        <v>17</v>
      </c>
      <c r="B20" s="21"/>
      <c r="C20" s="21"/>
      <c r="D20" s="21"/>
      <c r="E20" s="21"/>
      <c r="F20" s="21"/>
      <c r="G20" s="21"/>
      <c r="H20" s="20">
        <f>+($H$8)/((1+$H$9/360*$H$10)*(1+$H$9/360*$H$11)^7)</f>
        <v>6.543505357370976</v>
      </c>
      <c r="I20" s="20">
        <f>+($I$8)/((1+$I$9/360*$I$10)*(1+$I$9/360*$I$11)^7)</f>
        <v>5.8164492065519795</v>
      </c>
      <c r="J20" s="20">
        <f>+($J$8)/((1+$J$9/360*$J$10)*(1+$J$9/360*$J$11)^7)</f>
        <v>5.2348042858967814</v>
      </c>
      <c r="K20" s="20">
        <f>+($K$8)/((1+$K$9/360*$K$10)*(1+$K$9/360*$K$11)^7)</f>
        <v>4.758912987178892</v>
      </c>
      <c r="L20" s="18">
        <f>+($L$8)/((1+$L$9/360*$L$10)*(1+$L$9/360*$L$11)^7)</f>
        <v>4.3623369049139846</v>
      </c>
      <c r="M20" s="18" t="e">
        <f>+($M$8)/((1+$M$9/360*$M$10)*(1+$M$9/360*$M$11)^7)</f>
        <v>#REF!</v>
      </c>
      <c r="N20" s="18" t="e">
        <f>+($N$8)/((1+$N$9/360*$N$10)*(1+$N$9/360*$N$11)^7)</f>
        <v>#REF!</v>
      </c>
      <c r="O20" s="18" t="e">
        <f>+($O$8)/((1+$O$9/360*$O$10)*(1+$O$9/360*$O$11)^7)</f>
        <v>#REF!</v>
      </c>
      <c r="P20" s="18" t="e">
        <f>+($P$8)/((1+$P$9/360*$P$10)*(1+$P$9/360*$P$11)^7)</f>
        <v>#REF!</v>
      </c>
      <c r="Q20" s="18" t="e">
        <f>+($Q$8)/((1+$Q$9/360*$Q$10)*(1+$Q$9/360*$Q$11)^7)</f>
        <v>#REF!</v>
      </c>
      <c r="R20" s="18" t="e">
        <f>+($R$8)/((1+$R$9/360*$R$10)*(1+$R$9/360*$R$11)^7)</f>
        <v>#REF!</v>
      </c>
      <c r="S20" s="18" t="e">
        <f>+($S$8)/((1+$S$9/360*$S$10)*(1+$S$9/360*$S$11)^7)</f>
        <v>#REF!</v>
      </c>
      <c r="T20" s="18" t="e">
        <f>+($T$8)/((1+$T$9/360*$T$10)*(1+$T$9/360*$T$11)^7)</f>
        <v>#REF!</v>
      </c>
      <c r="U20" s="18" t="e">
        <f>+($U$8)/((1+$U$9/360*$U$10)*(1+$U$9/360*$U$11)^7)</f>
        <v>#REF!</v>
      </c>
      <c r="V20" s="18" t="e">
        <f>+($V$8)/((1+$V$9/360*$V$10)*(1+$V$9/360*$V$11)^7)</f>
        <v>#REF!</v>
      </c>
      <c r="W20" s="18" t="e">
        <f>+($W$8)/((1+$W$9/360*$W$10)*(1+$W$9/360*$W$11)^7)</f>
        <v>#REF!</v>
      </c>
      <c r="X20" s="18" t="e">
        <f>+($X$8)/((1+$X$9/360*$X$10)*(1+$X$9/360*$X$11)^7)</f>
        <v>#REF!</v>
      </c>
      <c r="Y20" s="18" t="e">
        <f>+($Y$8)/((1+$Y$9/360*$Y$10)*(1+$Y$9/360*$Y$11)^7)</f>
        <v>#REF!</v>
      </c>
      <c r="Z20" s="18" t="e">
        <f>+($Z$8)/((1+$Z$9/360*$Z$10)*(1+$Z$9/360*$Z$11)^7)</f>
        <v>#REF!</v>
      </c>
      <c r="AA20" s="18" t="e">
        <f>+($AA$8)/((1+$AA$9/360*$AA$10)*(1+$AA$9/360*$AA$11)^7)</f>
        <v>#REF!</v>
      </c>
      <c r="AB20" s="18" t="e">
        <f>+($AB$8)/((1+$AB$9/360*$AB$10)*(1+$AB$9/360*$AB$11)^7)</f>
        <v>#REF!</v>
      </c>
      <c r="AC20" s="18" t="e">
        <f>+($AC$8)/((1+$AC$9/360*$AC$10)*(1+$AC$9/360*$AC$11)^7)</f>
        <v>#REF!</v>
      </c>
      <c r="AD20" s="18" t="e">
        <f>+($AD$8)/((1+$AD$9/360*$AD$10)*(1+$AD$9/360*$AD$11)^7)</f>
        <v>#REF!</v>
      </c>
      <c r="AE20" s="18" t="e">
        <f>+($AE$8)/((1+$AE$9/360*$AE$10)*(1+$AE$9/360*$AE$11)^7)</f>
        <v>#REF!</v>
      </c>
      <c r="AF20" s="18" t="e">
        <f>+($AF$8)/((1+$AF$9/360*$AF$10)*(1+$AF$9/360*$AF$11)^7)</f>
        <v>#REF!</v>
      </c>
      <c r="AG20" s="18" t="e">
        <f>+($AG$8)/((1+$AG$9/360*$AG$10)*(1+$AG$9/360*$AG$11)^7)</f>
        <v>#REF!</v>
      </c>
      <c r="AH20" s="18" t="e">
        <f>+($AH$8)/((1+$AH$9/360*$AH$10)*(1+$AH$9/360*$AH$11)^7)</f>
        <v>#REF!</v>
      </c>
      <c r="AI20" s="18" t="e">
        <f>+($AI$8)/((1+$AI$9/360*$AI$10)*(1+$AI$9/360*$AI$11)^7)</f>
        <v>#REF!</v>
      </c>
      <c r="AJ20" s="18" t="e">
        <f>+($AJ$8)/((1+$AJ$9/360*$AJ$10)*(1+$AJ$9/360*$AJ$11)^7)</f>
        <v>#REF!</v>
      </c>
      <c r="AK20" s="18" t="e">
        <f>+($AK$8)/((1+$AK$9/360*$AK$10)*(1+$AK$9/360*$AK$11)^7)</f>
        <v>#REF!</v>
      </c>
      <c r="AL20" s="18" t="e">
        <f>+($AL$8)/((1+$AL$9/360*$AL$10)*(1+$AL$9/360*$AL$11)^7)</f>
        <v>#REF!</v>
      </c>
      <c r="AM20" s="18" t="e">
        <f>+($AM$8)/((1+$AM$9/360*$AM$10)*(1+$AM$9/360*$AM$11)^7)</f>
        <v>#REF!</v>
      </c>
      <c r="AN20" s="18" t="e">
        <f>+($AN$8)/((1+$AN$9/360*$AN$10)*(1+$AN$9/360*$AN$11)^7)</f>
        <v>#REF!</v>
      </c>
      <c r="AO20" s="18" t="e">
        <f>+($AO$8)/((1+$AO$9/360*$AO$10)*(1+$AO$9/360*$AO$11)^7)</f>
        <v>#REF!</v>
      </c>
      <c r="AP20" s="18" t="e">
        <f>+($AP$8)/((1+$AP$9/360*$AP$10)*(1+$AP$9/360*$AP$11)^7)</f>
        <v>#REF!</v>
      </c>
      <c r="AQ20" s="18" t="e">
        <f>+($AQ$8)/((1+$AQ$9/360*$AQ$10)*(1+$AQ$9/360*$AQ$11)^7)</f>
        <v>#REF!</v>
      </c>
      <c r="AR20" s="18" t="e">
        <f>+($AR$8)/((1+$AR$9/360*$AR$10)*(1+$AR$9/360*$AR$11)^7)</f>
        <v>#REF!</v>
      </c>
      <c r="AS20" s="18" t="e">
        <f>+($AS$8)/((1+$AS$9/360*$AS$10)*(1+$AS$9/360*$AS$11)^7)</f>
        <v>#REF!</v>
      </c>
      <c r="AT20" s="18" t="e">
        <f>+($AT$8)/((1+$AT$9/360*$AT$10)*(1+$AT$9/360*$AT$11)^7)</f>
        <v>#REF!</v>
      </c>
      <c r="AU20" s="18" t="e">
        <f>+($AU$8)/((1+$AU$9/360*$AU$10)*(1+$AU$9/360*$AU$11)^7)</f>
        <v>#REF!</v>
      </c>
      <c r="AV20" s="18" t="e">
        <f>+($AV$8)/((1+$AV$9/360*$AV$10)*(1+$AV$9/360*$AV$11)^7)</f>
        <v>#REF!</v>
      </c>
      <c r="AW20" s="18" t="e">
        <f>+($AW$8)/((1+$AW$9/360*$AW$10)*(1+$AW$9/360*$AW$11)^7)</f>
        <v>#REF!</v>
      </c>
      <c r="AX20" s="18" t="e">
        <f>+($AX$8)/((1+$AX$9/360*$AX$10)*(1+$AX$9/360*$AX$11)^7)</f>
        <v>#REF!</v>
      </c>
    </row>
    <row r="21" spans="1:50" s="5" customFormat="1" ht="15" customHeight="1" outlineLevel="1" x14ac:dyDescent="0.25">
      <c r="A21" s="17" t="s">
        <v>18</v>
      </c>
      <c r="B21" s="21"/>
      <c r="C21" s="21"/>
      <c r="D21" s="21"/>
      <c r="E21" s="21"/>
      <c r="F21" s="21"/>
      <c r="G21" s="21"/>
      <c r="H21" s="21"/>
      <c r="I21" s="20">
        <f>+($I$8)/((1+$I$9/360*$I$10)*(1+$I$9/360*$I$11)^8)</f>
        <v>5.3731632393089876</v>
      </c>
      <c r="J21" s="20">
        <f>+($J$8)/((1+$J$9/360*$J$10)*(1+$J$9/360*$J$11)^8)</f>
        <v>4.835846915378089</v>
      </c>
      <c r="K21" s="20">
        <f>+($K$8)/((1+$K$9/360*$K$10)*(1+$K$9/360*$K$11)^8)</f>
        <v>4.3962244685255358</v>
      </c>
      <c r="L21" s="18">
        <f>+($L$8)/((1+$L$9/360*$L$10)*(1+$L$9/360*$L$11)^8)</f>
        <v>4.029872429481741</v>
      </c>
      <c r="M21" s="18" t="e">
        <f>+($M$8)/((1+$M$9/360*$M$10)*(1+$M$9/360*$M$11)^8)</f>
        <v>#REF!</v>
      </c>
      <c r="N21" s="18" t="e">
        <f>+($N$8)/((1+$N$9/360*$N$10)*(1+$N$9/360*$N$11)^8)</f>
        <v>#REF!</v>
      </c>
      <c r="O21" s="18" t="e">
        <f>+($O$8)/((1+$O$9/360*$O$10)*(1+$O$9/360*$O$11)^8)</f>
        <v>#REF!</v>
      </c>
      <c r="P21" s="18" t="e">
        <f>+($P$8)/((1+$P$9/360*$P$10)*(1+$P$9/360*$P$11)^8)</f>
        <v>#REF!</v>
      </c>
      <c r="Q21" s="18" t="e">
        <f>+($Q$8)/((1+$Q$9/360*$Q$10)*(1+$Q$9/360*$Q$11)^8)</f>
        <v>#REF!</v>
      </c>
      <c r="R21" s="18" t="e">
        <f>+($R$8)/((1+$R$9/360*$R$10)*(1+$R$9/360*$R$11)^8)</f>
        <v>#REF!</v>
      </c>
      <c r="S21" s="18" t="e">
        <f>+($S$8)/((1+$S$9/360*$S$10)*(1+$S$9/360*$S$11)^8)</f>
        <v>#REF!</v>
      </c>
      <c r="T21" s="18" t="e">
        <f>+($T$8)/((1+$T$9/360*$T$10)*(1+$T$9/360*$T$11)^8)</f>
        <v>#REF!</v>
      </c>
      <c r="U21" s="18" t="e">
        <f>+($U$8)/((1+$U$9/360*$U$10)*(1+$U$9/360*$U$11)^8)</f>
        <v>#REF!</v>
      </c>
      <c r="V21" s="18" t="e">
        <f>+($V$8)/((1+$V$9/360*$V$10)*(1+$V$9/360*$V$11)^8)</f>
        <v>#REF!</v>
      </c>
      <c r="W21" s="18" t="e">
        <f>+($W$8)/((1+$W$9/360*$W$10)*(1+$W$9/360*$W$11)^8)</f>
        <v>#REF!</v>
      </c>
      <c r="X21" s="18" t="e">
        <f>+($X$8)/((1+$X$9/360*$X$10)*(1+$X$9/360*$X$11)^8)</f>
        <v>#REF!</v>
      </c>
      <c r="Y21" s="18" t="e">
        <f>+($Y$8)/((1+$Y$9/360*$Y$10)*(1+$Y$9/360*$Y$11)^8)</f>
        <v>#REF!</v>
      </c>
      <c r="Z21" s="18" t="e">
        <f>+($Z$8)/((1+$Z$9/360*$Z$10)*(1+$Z$9/360*$Z$11)^8)</f>
        <v>#REF!</v>
      </c>
      <c r="AA21" s="18" t="e">
        <f>+($AA$8)/((1+$AA$9/360*$AA$10)*(1+$AA$9/360*$AA$11)^8)</f>
        <v>#REF!</v>
      </c>
      <c r="AB21" s="18" t="e">
        <f>+($AB$8)/((1+$AB$9/360*$AB$10)*(1+$AB$9/360*$AB$11)^8)</f>
        <v>#REF!</v>
      </c>
      <c r="AC21" s="18" t="e">
        <f>+($AC$8)/((1+$AC$9/360*$AC$10)*(1+$AC$9/360*$AC$11)^8)</f>
        <v>#REF!</v>
      </c>
      <c r="AD21" s="18" t="e">
        <f>+($AD$8)/((1+$AD$9/360*$AD$10)*(1+$AD$9/360*$AD$11)^8)</f>
        <v>#REF!</v>
      </c>
      <c r="AE21" s="18" t="e">
        <f>+($AE$8)/((1+$AE$9/360*$AE$10)*(1+$AE$9/360*$AE$11)^8)</f>
        <v>#REF!</v>
      </c>
      <c r="AF21" s="18" t="e">
        <f>+($AF$8)/((1+$AF$9/360*$AF$10)*(1+$AF$9/360*$AF$11)^8)</f>
        <v>#REF!</v>
      </c>
      <c r="AG21" s="18" t="e">
        <f>+($AG$8)/((1+$AG$9/360*$AG$10)*(1+$AG$9/360*$AG$11)^8)</f>
        <v>#REF!</v>
      </c>
      <c r="AH21" s="18" t="e">
        <f>+($AH$8)/((1+$AH$9/360*$AH$10)*(1+$AH$9/360*$AH$11)^8)</f>
        <v>#REF!</v>
      </c>
      <c r="AI21" s="18" t="e">
        <f>+($AI$8)/((1+$AI$9/360*$AI$10)*(1+$AI$9/360*$AI$11)^8)</f>
        <v>#REF!</v>
      </c>
      <c r="AJ21" s="18" t="e">
        <f>+($AJ$8)/((1+$AJ$9/360*$AJ$10)*(1+$AJ$9/360*$AJ$11)^8)</f>
        <v>#REF!</v>
      </c>
      <c r="AK21" s="18" t="e">
        <f>+($AK$8)/((1+$AK$9/360*$AK$10)*(1+$AK$9/360*$AK$11)^8)</f>
        <v>#REF!</v>
      </c>
      <c r="AL21" s="18" t="e">
        <f>+($AL$8)/((1+$AL$9/360*$AL$10)*(1+$AL$9/360*$AL$11)^8)</f>
        <v>#REF!</v>
      </c>
      <c r="AM21" s="18" t="e">
        <f>+($AM$8)/((1+$AM$9/360*$AM$10)*(1+$AM$9/360*$AM$11)^8)</f>
        <v>#REF!</v>
      </c>
      <c r="AN21" s="18" t="e">
        <f>+($AN$8)/((1+$AN$9/360*$AN$10)*(1+$AN$9/360*$AN$11)^8)</f>
        <v>#REF!</v>
      </c>
      <c r="AO21" s="18" t="e">
        <f>+($AO$8)/((1+$AO$9/360*$AO$10)*(1+$AO$9/360*$AO$11)^8)</f>
        <v>#REF!</v>
      </c>
      <c r="AP21" s="18" t="e">
        <f>+($AP$8)/((1+$AP$9/360*$AP$10)*(1+$AP$9/360*$AP$11)^8)</f>
        <v>#REF!</v>
      </c>
      <c r="AQ21" s="18" t="e">
        <f>+($AQ$8)/((1+$AQ$9/360*$AQ$10)*(1+$AQ$9/360*$AQ$11)^8)</f>
        <v>#REF!</v>
      </c>
      <c r="AR21" s="18" t="e">
        <f>+($AR$8)/((1+$AR$9/360*$AR$10)*(1+$AR$9/360*$AR$11)^8)</f>
        <v>#REF!</v>
      </c>
      <c r="AS21" s="18" t="e">
        <f>+($AS$8)/((1+$AS$9/360*$AS$10)*(1+$AS$9/360*$AS$11)^8)</f>
        <v>#REF!</v>
      </c>
      <c r="AT21" s="18" t="e">
        <f>+($AT$8)/((1+$AT$9/360*$AT$10)*(1+$AT$9/360*$AT$11)^8)</f>
        <v>#REF!</v>
      </c>
      <c r="AU21" s="18" t="e">
        <f>+($AU$8)/((1+$AU$9/360*$AU$10)*(1+$AU$9/360*$AU$11)^8)</f>
        <v>#REF!</v>
      </c>
      <c r="AV21" s="18" t="e">
        <f>+($AV$8)/((1+$AV$9/360*$AV$10)*(1+$AV$9/360*$AV$11)^8)</f>
        <v>#REF!</v>
      </c>
      <c r="AW21" s="18" t="e">
        <f>+($AW$8)/((1+$AW$9/360*$AW$10)*(1+$AW$9/360*$AW$11)^8)</f>
        <v>#REF!</v>
      </c>
      <c r="AX21" s="18" t="e">
        <f>+($AX$8)/((1+$AX$9/360*$AX$10)*(1+$AX$9/360*$AX$11)^8)</f>
        <v>#REF!</v>
      </c>
    </row>
    <row r="22" spans="1:50" s="5" customFormat="1" ht="15" customHeight="1" outlineLevel="1" x14ac:dyDescent="0.25">
      <c r="A22" s="17" t="s">
        <v>19</v>
      </c>
      <c r="B22" s="21"/>
      <c r="C22" s="21"/>
      <c r="D22" s="21"/>
      <c r="E22" s="21"/>
      <c r="F22" s="21"/>
      <c r="G22" s="21"/>
      <c r="H22" s="21"/>
      <c r="I22" s="21"/>
      <c r="J22" s="20">
        <f>+($J$8)/((1+$J$9/360*$J$10)*(1+$J$9/360*$J$11)^9)</f>
        <v>4.4672950719428073</v>
      </c>
      <c r="K22" s="20">
        <f>+($K$8)/((1+$K$9/360*$K$10)*(1+$K$9/360*$K$11)^9)</f>
        <v>4.0611773381298253</v>
      </c>
      <c r="L22" s="18">
        <f>+($L$8)/((1+$L$9/360*$L$10)*(1+$L$9/360*$L$11)^9)</f>
        <v>3.7227458932856727</v>
      </c>
      <c r="M22" s="18" t="e">
        <f>+($M$8)/((1+$M$9/360*$M$10)*(1+$M$9/360*$M$11)^9)</f>
        <v>#REF!</v>
      </c>
      <c r="N22" s="18" t="e">
        <f>+($N$8)/((1+$N$9/360*$N$10)*(1+$N$9/360*$N$11)^9)</f>
        <v>#REF!</v>
      </c>
      <c r="O22" s="18" t="e">
        <f>+($O$8)/((1+$O$9/360*$O$10)*(1+$O$9/360*$O$11)^9)</f>
        <v>#REF!</v>
      </c>
      <c r="P22" s="18" t="e">
        <f>+($P$8)/((1+$P$9/360*$P$10)*(1+$P$9/360*$P$11)^9)</f>
        <v>#REF!</v>
      </c>
      <c r="Q22" s="18" t="e">
        <f>+($Q$8)/((1+$Q$9/360*$Q$10)*(1+$Q$9/360*$Q$11)^9)</f>
        <v>#REF!</v>
      </c>
      <c r="R22" s="18" t="e">
        <f>+($R$8)/((1+$R$9/360*$R$10)*(1+$R$9/360*$R$11)^9)</f>
        <v>#REF!</v>
      </c>
      <c r="S22" s="18" t="e">
        <f>+($S$8)/((1+$S$9/360*$S$10)*(1+$S$9/360*$S$11)^9)</f>
        <v>#REF!</v>
      </c>
      <c r="T22" s="18" t="e">
        <f>+($T$8)/((1+$T$9/360*$T$10)*(1+$T$9/360*$T$11)^9)</f>
        <v>#REF!</v>
      </c>
      <c r="U22" s="18" t="e">
        <f>+($U$8)/((1+$U$9/360*$U$10)*(1+$U$9/360*$U$11)^9)</f>
        <v>#REF!</v>
      </c>
      <c r="V22" s="18" t="e">
        <f>+($V$8)/((1+$V$9/360*$V$10)*(1+$V$9/360*$V$11)^9)</f>
        <v>#REF!</v>
      </c>
      <c r="W22" s="18" t="e">
        <f>+($W$8)/((1+$W$9/360*$W$10)*(1+$W$9/360*$W$11)^9)</f>
        <v>#REF!</v>
      </c>
      <c r="X22" s="18" t="e">
        <f>+($X$8)/((1+$X$9/360*$X$10)*(1+$X$9/360*$X$11)^9)</f>
        <v>#REF!</v>
      </c>
      <c r="Y22" s="18" t="e">
        <f>+($Y$8)/((1+$Y$9/360*$Y$10)*(1+$Y$9/360*$Y$11)^9)</f>
        <v>#REF!</v>
      </c>
      <c r="Z22" s="18" t="e">
        <f>+($Z$8)/((1+$Z$9/360*$Z$10)*(1+$Z$9/360*$Z$11)^9)</f>
        <v>#REF!</v>
      </c>
      <c r="AA22" s="18" t="e">
        <f>+($AA$8)/((1+$AA$9/360*$AA$10)*(1+$AA$9/360*$AA$11)^9)</f>
        <v>#REF!</v>
      </c>
      <c r="AB22" s="18" t="e">
        <f>+($AB$8)/((1+$AB$9/360*$AB$10)*(1+$AB$9/360*$AB$11)^9)</f>
        <v>#REF!</v>
      </c>
      <c r="AC22" s="18" t="e">
        <f>+($AC$8)/((1+$AC$9/360*$AC$10)*(1+$AC$9/360*$AC$11)^9)</f>
        <v>#REF!</v>
      </c>
      <c r="AD22" s="18" t="e">
        <f>+($AD$8)/((1+$AD$9/360*$AD$10)*(1+$AD$9/360*$AD$11)^9)</f>
        <v>#REF!</v>
      </c>
      <c r="AE22" s="18" t="e">
        <f>+($AE$8)/((1+$AE$9/360*$AE$10)*(1+$AE$9/360*$AE$11)^9)</f>
        <v>#REF!</v>
      </c>
      <c r="AF22" s="18" t="e">
        <f>+($AF$8)/((1+$AF$9/360*$AF$10)*(1+$AF$9/360*$AF$11)^9)</f>
        <v>#REF!</v>
      </c>
      <c r="AG22" s="18" t="e">
        <f>+($AG$8)/((1+$AG$9/360*$AG$10)*(1+$AG$9/360*$AG$11)^9)</f>
        <v>#REF!</v>
      </c>
      <c r="AH22" s="18" t="e">
        <f>+($AH$8)/((1+$AH$9/360*$AH$10)*(1+$AH$9/360*$AH$11)^9)</f>
        <v>#REF!</v>
      </c>
      <c r="AI22" s="18" t="e">
        <f>+($AI$8)/((1+$AI$9/360*$AI$10)*(1+$AI$9/360*$AI$11)^9)</f>
        <v>#REF!</v>
      </c>
      <c r="AJ22" s="18" t="e">
        <f>+($AJ$8)/((1+$AJ$9/360*$AJ$10)*(1+$AJ$9/360*$AJ$11)^9)</f>
        <v>#REF!</v>
      </c>
      <c r="AK22" s="18" t="e">
        <f>+($AK$8)/((1+$AK$9/360*$AK$10)*(1+$AK$9/360*$AK$11)^9)</f>
        <v>#REF!</v>
      </c>
      <c r="AL22" s="18" t="e">
        <f>+($AL$8)/((1+$AL$9/360*$AL$10)*(1+$AL$9/360*$AL$11)^9)</f>
        <v>#REF!</v>
      </c>
      <c r="AM22" s="18" t="e">
        <f>+($AM$8)/((1+$AM$9/360*$AM$10)*(1+$AM$9/360*$AM$11)^9)</f>
        <v>#REF!</v>
      </c>
      <c r="AN22" s="18" t="e">
        <f>+($AN$8)/((1+$AN$9/360*$AN$10)*(1+$AN$9/360*$AN$11)^9)</f>
        <v>#REF!</v>
      </c>
      <c r="AO22" s="18" t="e">
        <f>+($AO$8)/((1+$AO$9/360*$AO$10)*(1+$AO$9/360*$AO$11)^9)</f>
        <v>#REF!</v>
      </c>
      <c r="AP22" s="18" t="e">
        <f>+($AP$8)/((1+$AP$9/360*$AP$10)*(1+$AP$9/360*$AP$11)^9)</f>
        <v>#REF!</v>
      </c>
      <c r="AQ22" s="18" t="e">
        <f>+($AQ$8)/((1+$AQ$9/360*$AQ$10)*(1+$AQ$9/360*$AQ$11)^9)</f>
        <v>#REF!</v>
      </c>
      <c r="AR22" s="18" t="e">
        <f>+($AR$8)/((1+$AR$9/360*$AR$10)*(1+$AR$9/360*$AR$11)^9)</f>
        <v>#REF!</v>
      </c>
      <c r="AS22" s="18" t="e">
        <f>+($AS$8)/((1+$AS$9/360*$AS$10)*(1+$AS$9/360*$AS$11)^9)</f>
        <v>#REF!</v>
      </c>
      <c r="AT22" s="18" t="e">
        <f>+($AT$8)/((1+$AT$9/360*$AT$10)*(1+$AT$9/360*$AT$11)^9)</f>
        <v>#REF!</v>
      </c>
      <c r="AU22" s="18" t="e">
        <f>+($AU$8)/((1+$AU$9/360*$AU$10)*(1+$AU$9/360*$AU$11)^9)</f>
        <v>#REF!</v>
      </c>
      <c r="AV22" s="18" t="e">
        <f>+($AV$8)/((1+$AV$9/360*$AV$10)*(1+$AV$9/360*$AV$11)^9)</f>
        <v>#REF!</v>
      </c>
      <c r="AW22" s="18" t="e">
        <f>+($AW$8)/((1+$AW$9/360*$AW$10)*(1+$AW$9/360*$AW$11)^9)</f>
        <v>#REF!</v>
      </c>
      <c r="AX22" s="18" t="e">
        <f>+($AX$8)/((1+$AX$9/360*$AX$10)*(1+$AX$9/360*$AX$11)^9)</f>
        <v>#REF!</v>
      </c>
    </row>
    <row r="23" spans="1:50" s="5" customFormat="1" ht="15" customHeight="1" outlineLevel="1" x14ac:dyDescent="0.25">
      <c r="A23" s="17" t="s">
        <v>20</v>
      </c>
      <c r="B23" s="21"/>
      <c r="C23" s="21"/>
      <c r="D23" s="21"/>
      <c r="E23" s="21"/>
      <c r="F23" s="21"/>
      <c r="G23" s="21"/>
      <c r="H23" s="21"/>
      <c r="I23" s="21"/>
      <c r="J23" s="21"/>
      <c r="K23" s="20">
        <f>+($K$8)/((1+$K$9/360*$K$10)*(1+$K$9/360*$K$11)^10)</f>
        <v>3.7516649774871365</v>
      </c>
      <c r="L23" s="18">
        <f>+($L$8)/((1+$L$9/360*$L$10)*(1+$L$9/360*$L$11)^10)</f>
        <v>3.4390262293632086</v>
      </c>
      <c r="M23" s="18" t="e">
        <f>+($M$8)/((1+$M$9/360*$M$10)*(1+$M$9/360*$M$11)^10)</f>
        <v>#REF!</v>
      </c>
      <c r="N23" s="18" t="e">
        <f>+($N$8)/((1+$N$9/360*$N$10)*(1+$N$9/360*$N$11)^10)</f>
        <v>#REF!</v>
      </c>
      <c r="O23" s="18" t="e">
        <f>+($O$8)/((1+$O$9/360*$O$10)*(1+$O$9/360*$O$11)^10)</f>
        <v>#REF!</v>
      </c>
      <c r="P23" s="18" t="e">
        <f>+($P$8)/((1+$P$9/360*$P$10)*(1+$P$9/360*$P$11)^10)</f>
        <v>#REF!</v>
      </c>
      <c r="Q23" s="18" t="e">
        <f>+($Q$8)/((1+$Q$9/360*$Q$10)*(1+$Q$9/360*$Q$11)^10)</f>
        <v>#REF!</v>
      </c>
      <c r="R23" s="18" t="e">
        <f>+($R$8)/((1+$R$9/360*$R$10)*(1+$R$9/360*$R$11)^10)</f>
        <v>#REF!</v>
      </c>
      <c r="S23" s="18" t="e">
        <f>+($S$8)/((1+$S$9/360*$S$10)*(1+$S$9/360*$S$11)^10)</f>
        <v>#REF!</v>
      </c>
      <c r="T23" s="18" t="e">
        <f>+($T$8)/((1+$T$9/360*$T$10)*(1+$T$9/360*$T$11)^10)</f>
        <v>#REF!</v>
      </c>
      <c r="U23" s="18" t="e">
        <f>+($U$8)/((1+$U$9/360*$U$10)*(1+$U$9/360*$U$11)^10)</f>
        <v>#REF!</v>
      </c>
      <c r="V23" s="18" t="e">
        <f>+($V$8)/((1+$V$9/360*$V$10)*(1+$V$9/360*$V$11)^10)</f>
        <v>#REF!</v>
      </c>
      <c r="W23" s="18" t="e">
        <f>+($W$8)/((1+$W$9/360*$W$10)*(1+$W$9/360*$W$11)^10)</f>
        <v>#REF!</v>
      </c>
      <c r="X23" s="18" t="e">
        <f>+($X$8)/((1+$X$9/360*$X$10)*(1+$X$9/360*$X$11)^10)</f>
        <v>#REF!</v>
      </c>
      <c r="Y23" s="18" t="e">
        <f>+($Y$8)/((1+$Y$9/360*$Y$10)*(1+$Y$9/360*$Y$11)^10)</f>
        <v>#REF!</v>
      </c>
      <c r="Z23" s="18" t="e">
        <f>+($Z$8)/((1+$Z$9/360*$Z$10)*(1+$Z$9/360*$Z$11)^10)</f>
        <v>#REF!</v>
      </c>
      <c r="AA23" s="18" t="e">
        <f>+($AA$8)/((1+$AA$9/360*$AA$10)*(1+$AA$9/360*$AA$11)^10)</f>
        <v>#REF!</v>
      </c>
      <c r="AB23" s="18" t="e">
        <f>+($AB$8)/((1+$AB$9/360*$AB$10)*(1+$AB$9/360*$AB$11)^10)</f>
        <v>#REF!</v>
      </c>
      <c r="AC23" s="18" t="e">
        <f>+($AC$8)/((1+$AC$9/360*$AC$10)*(1+$AC$9/360*$AC$11)^10)</f>
        <v>#REF!</v>
      </c>
      <c r="AD23" s="18" t="e">
        <f>+($AD$8)/((1+$AD$9/360*$AD$10)*(1+$AD$9/360*$AD$11)^10)</f>
        <v>#REF!</v>
      </c>
      <c r="AE23" s="18" t="e">
        <f>+($AE$8)/((1+$AE$9/360*$AE$10)*(1+$AE$9/360*$AE$11)^10)</f>
        <v>#REF!</v>
      </c>
      <c r="AF23" s="18" t="e">
        <f>+($AF$8)/((1+$AF$9/360*$AF$10)*(1+$AF$9/360*$AF$11)^10)</f>
        <v>#REF!</v>
      </c>
      <c r="AG23" s="18" t="e">
        <f>+($AG$8)/((1+$AG$9/360*$AG$10)*(1+$AG$9/360*$AG$11)^10)</f>
        <v>#REF!</v>
      </c>
      <c r="AH23" s="18" t="e">
        <f>+($AH$8)/((1+$AH$9/360*$AH$10)*(1+$AH$9/360*$AH$11)^10)</f>
        <v>#REF!</v>
      </c>
      <c r="AI23" s="18" t="e">
        <f>+($AI$8)/((1+$AI$9/360*$AI$10)*(1+$AI$9/360*$AI$11)^10)</f>
        <v>#REF!</v>
      </c>
      <c r="AJ23" s="18" t="e">
        <f>+($AJ$8)/((1+$AJ$9/360*$AJ$10)*(1+$AJ$9/360*$AJ$11)^10)</f>
        <v>#REF!</v>
      </c>
      <c r="AK23" s="18" t="e">
        <f>+($AK$8)/((1+$AK$9/360*$AK$10)*(1+$AK$9/360*$AK$11)^10)</f>
        <v>#REF!</v>
      </c>
      <c r="AL23" s="18" t="e">
        <f>+($AL$8)/((1+$AL$9/360*$AL$10)*(1+$AL$9/360*$AL$11)^10)</f>
        <v>#REF!</v>
      </c>
      <c r="AM23" s="18" t="e">
        <f>+($AM$8)/((1+$AM$9/360*$AM$10)*(1+$AM$9/360*$AM$11)^10)</f>
        <v>#REF!</v>
      </c>
      <c r="AN23" s="18" t="e">
        <f>+($AN$8)/((1+$AN$9/360*$AN$10)*(1+$AN$9/360*$AN$11)^10)</f>
        <v>#REF!</v>
      </c>
      <c r="AO23" s="18" t="e">
        <f>+($AO$8)/((1+$AO$9/360*$AO$10)*(1+$AO$9/360*$AO$11)^10)</f>
        <v>#REF!</v>
      </c>
      <c r="AP23" s="18" t="e">
        <f>+($AP$8)/((1+$AP$9/360*$AP$10)*(1+$AP$9/360*$AP$11)^10)</f>
        <v>#REF!</v>
      </c>
      <c r="AQ23" s="18" t="e">
        <f>+($AQ$8)/((1+$AQ$9/360*$AQ$10)*(1+$AQ$9/360*$AQ$11)^10)</f>
        <v>#REF!</v>
      </c>
      <c r="AR23" s="18" t="e">
        <f>+($AR$8)/((1+$AR$9/360*$AR$10)*(1+$AR$9/360*$AR$11)^10)</f>
        <v>#REF!</v>
      </c>
      <c r="AS23" s="18" t="e">
        <f>+($AS$8)/((1+$AS$9/360*$AS$10)*(1+$AS$9/360*$AS$11)^10)</f>
        <v>#REF!</v>
      </c>
      <c r="AT23" s="18" t="e">
        <f>+($AT$8)/((1+$AT$9/360*$AT$10)*(1+$AT$9/360*$AT$11)^10)</f>
        <v>#REF!</v>
      </c>
      <c r="AU23" s="18" t="e">
        <f>+($AU$8)/((1+$AU$9/360*$AU$10)*(1+$AU$9/360*$AU$11)^10)</f>
        <v>#REF!</v>
      </c>
      <c r="AV23" s="18" t="e">
        <f>+($AV$8)/((1+$AV$9/360*$AV$10)*(1+$AV$9/360*$AV$11)^10)</f>
        <v>#REF!</v>
      </c>
      <c r="AW23" s="18" t="e">
        <f>+($AW$8)/((1+$AW$9/360*$AW$10)*(1+$AW$9/360*$AW$11)^10)</f>
        <v>#REF!</v>
      </c>
      <c r="AX23" s="18" t="e">
        <f>+($AX$8)/((1+$AX$9/360*$AX$10)*(1+$AX$9/360*$AX$11)^10)</f>
        <v>#REF!</v>
      </c>
    </row>
    <row r="24" spans="1:50" s="5" customFormat="1" ht="15" customHeight="1" outlineLevel="1" x14ac:dyDescent="0.25">
      <c r="A24" s="17" t="s">
        <v>21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8">
        <f>+($L$8)/((1+$L$9/360*$L$10)*(1+$L$9/360*$L$11)^11)</f>
        <v>3.176929542136913</v>
      </c>
      <c r="M24" s="18" t="e">
        <f>+($M$8)/((1+$M$9/360*$M$10)*(1+$M$9/360*$M$11)^11)</f>
        <v>#REF!</v>
      </c>
      <c r="N24" s="18" t="e">
        <f>+($N$8)/((1+$N$9/360*$N$10)*(1+$N$9/360*$N$11)^11)</f>
        <v>#REF!</v>
      </c>
      <c r="O24" s="18" t="e">
        <f>+($O$8)/((1+$O$9/360*$O$10)*(1+$O$9/360*$O$11)^11)</f>
        <v>#REF!</v>
      </c>
      <c r="P24" s="18" t="e">
        <f>+($P$8)/((1+$P$9/360*$P$10)*(1+$P$9/360*$P$11)^11)</f>
        <v>#REF!</v>
      </c>
      <c r="Q24" s="18" t="e">
        <f>+($Q$8)/((1+$Q$9/360*$Q$10)*(1+$Q$9/360*$Q$11)^11)</f>
        <v>#REF!</v>
      </c>
      <c r="R24" s="18" t="e">
        <f>+($R$8)/((1+$R$9/360*$R$10)*(1+$R$9/360*$R$11)^11)</f>
        <v>#REF!</v>
      </c>
      <c r="S24" s="18" t="e">
        <f>+($S$8)/((1+$S$9/360*$S$10)*(1+$S$9/360*$S$11)^11)</f>
        <v>#REF!</v>
      </c>
      <c r="T24" s="18" t="e">
        <f>+($T$8)/((1+$T$9/360*$T$10)*(1+$T$9/360*$T$11)^11)</f>
        <v>#REF!</v>
      </c>
      <c r="U24" s="18" t="e">
        <f>+($U$8)/((1+$U$9/360*$U$10)*(1+$U$9/360*$U$11)^11)</f>
        <v>#REF!</v>
      </c>
      <c r="V24" s="18" t="e">
        <f>+($V$8)/((1+$V$9/360*$V$10)*(1+$V$9/360*$V$11)^11)</f>
        <v>#REF!</v>
      </c>
      <c r="W24" s="18" t="e">
        <f>+($W$8)/((1+$W$9/360*$W$10)*(1+$W$9/360*$W$11)^11)</f>
        <v>#REF!</v>
      </c>
      <c r="X24" s="18" t="e">
        <f>+($X$8)/((1+$X$9/360*$X$10)*(1+$X$9/360*$X$11)^11)</f>
        <v>#REF!</v>
      </c>
      <c r="Y24" s="18" t="e">
        <f>+($Y$8)/((1+$Y$9/360*$Y$10)*(1+$Y$9/360*$Y$11)^11)</f>
        <v>#REF!</v>
      </c>
      <c r="Z24" s="18" t="e">
        <f>+($Z$8)/((1+$Z$9/360*$Z$10)*(1+$Z$9/360*$Z$11)^11)</f>
        <v>#REF!</v>
      </c>
      <c r="AA24" s="18" t="e">
        <f>+($AA$8)/((1+$AA$9/360*$AA$10)*(1+$AA$9/360*$AA$11)^11)</f>
        <v>#REF!</v>
      </c>
      <c r="AB24" s="18" t="e">
        <f>+($AB$8)/((1+$AB$9/360*$AB$10)*(1+$AB$9/360*$AB$11)^11)</f>
        <v>#REF!</v>
      </c>
      <c r="AC24" s="18" t="e">
        <f>+($AC$8)/((1+$AC$9/360*$AC$10)*(1+$AC$9/360*$AC$11)^11)</f>
        <v>#REF!</v>
      </c>
      <c r="AD24" s="18" t="e">
        <f>+($AD$8)/((1+$AD$9/360*$AD$10)*(1+$AD$9/360*$AD$11)^11)</f>
        <v>#REF!</v>
      </c>
      <c r="AE24" s="18" t="e">
        <f>+($AE$8)/((1+$AE$9/360*$AE$10)*(1+$AE$9/360*$AE$11)^11)</f>
        <v>#REF!</v>
      </c>
      <c r="AF24" s="18" t="e">
        <f>+($AF$8)/((1+$AF$9/360*$AF$10)*(1+$AF$9/360*$AF$11)^11)</f>
        <v>#REF!</v>
      </c>
      <c r="AG24" s="18" t="e">
        <f>+($AG$8)/((1+$AG$9/360*$AG$10)*(1+$AG$9/360*$AG$11)^11)</f>
        <v>#REF!</v>
      </c>
      <c r="AH24" s="18" t="e">
        <f>+($AH$8)/((1+$AH$9/360*$AH$10)*(1+$AH$9/360*$AH$11)^11)</f>
        <v>#REF!</v>
      </c>
      <c r="AI24" s="18" t="e">
        <f>+($AI$8)/((1+$AI$9/360*$AI$10)*(1+$AI$9/360*$AI$11)^11)</f>
        <v>#REF!</v>
      </c>
      <c r="AJ24" s="18" t="e">
        <f>+($AJ$8)/((1+$AJ$9/360*$AJ$10)*(1+$AJ$9/360*$AJ$11)^11)</f>
        <v>#REF!</v>
      </c>
      <c r="AK24" s="18" t="e">
        <f>+($AK$8)/((1+$AK$9/360*$AK$10)*(1+$AK$9/360*$AK$11)^11)</f>
        <v>#REF!</v>
      </c>
      <c r="AL24" s="18" t="e">
        <f>+($AL$8)/((1+$AL$9/360*$AL$10)*(1+$AL$9/360*$AL$11)^11)</f>
        <v>#REF!</v>
      </c>
      <c r="AM24" s="18" t="e">
        <f>+($AM$8)/((1+$AM$9/360*$AM$10)*(1+$AM$9/360*$AM$11)^11)</f>
        <v>#REF!</v>
      </c>
      <c r="AN24" s="18" t="e">
        <f>+($AN$8)/((1+$AN$9/360*$AN$10)*(1+$AN$9/360*$AN$11)^11)</f>
        <v>#REF!</v>
      </c>
      <c r="AO24" s="18" t="e">
        <f>+($AO$8)/((1+$AO$9/360*$AO$10)*(1+$AO$9/360*$AO$11)^11)</f>
        <v>#REF!</v>
      </c>
      <c r="AP24" s="18" t="e">
        <f>+($AP$8)/((1+$AP$9/360*$AP$10)*(1+$AP$9/360*$AP$11)^11)</f>
        <v>#REF!</v>
      </c>
      <c r="AQ24" s="18" t="e">
        <f>+($AQ$8)/((1+$AQ$9/360*$AQ$10)*(1+$AQ$9/360*$AQ$11)^11)</f>
        <v>#REF!</v>
      </c>
      <c r="AR24" s="18" t="e">
        <f>+($AR$8)/((1+$AR$9/360*$AR$10)*(1+$AR$9/360*$AR$11)^11)</f>
        <v>#REF!</v>
      </c>
      <c r="AS24" s="18" t="e">
        <f>+($AS$8)/((1+$AS$9/360*$AS$10)*(1+$AS$9/360*$AS$11)^11)</f>
        <v>#REF!</v>
      </c>
      <c r="AT24" s="18" t="e">
        <f>+($AT$8)/((1+$AT$9/360*$AT$10)*(1+$AT$9/360*$AT$11)^11)</f>
        <v>#REF!</v>
      </c>
      <c r="AU24" s="18" t="e">
        <f>+($AU$8)/((1+$AU$9/360*$AU$10)*(1+$AU$9/360*$AU$11)^11)</f>
        <v>#REF!</v>
      </c>
      <c r="AV24" s="18" t="e">
        <f>+($AV$8)/((1+$AV$9/360*$AV$10)*(1+$AV$9/360*$AV$11)^11)</f>
        <v>#REF!</v>
      </c>
      <c r="AW24" s="18" t="e">
        <f>+($AW$8)/((1+$AW$9/360*$AW$10)*(1+$AW$9/360*$AW$11)^11)</f>
        <v>#REF!</v>
      </c>
      <c r="AX24" s="18" t="e">
        <f>+($AX$8)/((1+$AX$9/360*$AX$10)*(1+$AX$9/360*$AX$11)^11)</f>
        <v>#REF!</v>
      </c>
    </row>
    <row r="25" spans="1:50" s="5" customFormat="1" ht="15" customHeight="1" outlineLevel="1" x14ac:dyDescent="0.25">
      <c r="A25" s="17" t="s">
        <v>22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18" t="e">
        <f>+($M$8)/((1+$M$9/360*$M$10)*(1+$M$9/360*$M$11)^12)</f>
        <v>#REF!</v>
      </c>
      <c r="N25" s="18" t="e">
        <f>+($N$8)/((1+$N$9/360*$N$10)*(1+$N$9/360*$N$11)^12)</f>
        <v>#REF!</v>
      </c>
      <c r="O25" s="18" t="e">
        <f>+($O$8)/((1+$O$9/360*$O$10)*(1+$O$9/360*$O$11)^12)</f>
        <v>#REF!</v>
      </c>
      <c r="P25" s="18" t="e">
        <f>+($P$8)/((1+$P$9/360*$P$10)*(1+$P$9/360*$P$11)^12)</f>
        <v>#REF!</v>
      </c>
      <c r="Q25" s="18" t="e">
        <f>+($Q$8)/((1+$Q$9/360*$Q$10)*(1+$Q$9/360*$Q$11)^12)</f>
        <v>#REF!</v>
      </c>
      <c r="R25" s="20" t="e">
        <f>+($R$8)/((1+$R$9/360*$R$10)*(1+$R$9/360*$R$11)^12)</f>
        <v>#REF!</v>
      </c>
      <c r="S25" s="18" t="e">
        <f>+($S$8)/((1+$S$9/360*$S$10)*(1+$S$9/360*$S$11)^12)</f>
        <v>#REF!</v>
      </c>
      <c r="T25" s="18" t="e">
        <f>+($T$8)/((1+$T$9/360*$T$10)*(1+$T$9/360*$T$11)^12)</f>
        <v>#REF!</v>
      </c>
      <c r="U25" s="18" t="e">
        <f>+($U$8)/((1+$U$9/360*$U$10)*(1+$U$9/360*$U$11)^12)</f>
        <v>#REF!</v>
      </c>
      <c r="V25" s="18" t="e">
        <f>+($V$8)/((1+$V$9/360*$V$10)*(1+$V$9/360*$V$11)^12)</f>
        <v>#REF!</v>
      </c>
      <c r="W25" s="18" t="e">
        <f>+($W$8)/((1+$W$9/360*$W$10)*(1+$W$9/360*$W$11)^12)</f>
        <v>#REF!</v>
      </c>
      <c r="X25" s="18" t="e">
        <f>+($X$8)/((1+$X$9/360*$X$10)*(1+$X$9/360*$X$11)^12)</f>
        <v>#REF!</v>
      </c>
      <c r="Y25" s="18" t="e">
        <f>+($Y$8)/((1+$Y$9/360*$Y$10)*(1+$Y$9/360*$Y$11)^12)</f>
        <v>#REF!</v>
      </c>
      <c r="Z25" s="18" t="e">
        <f>+($Z$8)/((1+$Z$9/360*$Z$10)*(1+$Z$9/360*$Z$11)^12)</f>
        <v>#REF!</v>
      </c>
      <c r="AA25" s="18" t="e">
        <f>+($AA$8)/((1+$AA$9/360*$AA$10)*(1+$AA$9/360*$AA$11)^12)</f>
        <v>#REF!</v>
      </c>
      <c r="AB25" s="18" t="e">
        <f>+($AB$8)/((1+$AB$9/360*$AB$10)*(1+$AB$9/360*$AB$11)^12)</f>
        <v>#REF!</v>
      </c>
      <c r="AC25" s="18" t="e">
        <f>+($AC$8)/((1+$AC$9/360*$AC$10)*(1+$AC$9/360*$AC$11)^12)</f>
        <v>#REF!</v>
      </c>
      <c r="AD25" s="18" t="e">
        <f>+($AD$8)/((1+$AD$9/360*$AD$10)*(1+$AD$9/360*$AD$11)^12)</f>
        <v>#REF!</v>
      </c>
      <c r="AE25" s="18" t="e">
        <f>+($AE$8)/((1+$AE$9/360*$AE$10)*(1+$AE$9/360*$AE$11)^12)</f>
        <v>#REF!</v>
      </c>
      <c r="AF25" s="18" t="e">
        <f>+($AF$8)/((1+$AF$9/360*$AF$10)*(1+$AF$9/360*$AF$11)^12)</f>
        <v>#REF!</v>
      </c>
      <c r="AG25" s="18" t="e">
        <f>+($AG$8)/((1+$AG$9/360*$AG$10)*(1+$AG$9/360*$AG$11)^12)</f>
        <v>#REF!</v>
      </c>
      <c r="AH25" s="18" t="e">
        <f>+($AH$8)/((1+$AH$9/360*$AH$10)*(1+$AH$9/360*$AH$11)^12)</f>
        <v>#REF!</v>
      </c>
      <c r="AI25" s="18" t="e">
        <f>+($AI$8)/((1+$AI$9/360*$AI$10)*(1+$AI$9/360*$AI$11)^12)</f>
        <v>#REF!</v>
      </c>
      <c r="AJ25" s="18" t="e">
        <f>+($AJ$8)/((1+$AJ$9/360*$AJ$10)*(1+$AJ$9/360*$AJ$11)^12)</f>
        <v>#REF!</v>
      </c>
      <c r="AK25" s="18" t="e">
        <f>+($AK$8)/((1+$AK$9/360*$AK$10)*(1+$AK$9/360*$AK$11)^12)</f>
        <v>#REF!</v>
      </c>
      <c r="AL25" s="18" t="e">
        <f>+($AL$8)/((1+$AL$9/360*$AL$10)*(1+$AL$9/360*$AL$11)^12)</f>
        <v>#REF!</v>
      </c>
      <c r="AM25" s="18" t="e">
        <f>+($AM$8)/((1+$AM$9/360*$AM$10)*(1+$AM$9/360*$AM$11)^12)</f>
        <v>#REF!</v>
      </c>
      <c r="AN25" s="18" t="e">
        <f>+($AN$8)/((1+$AN$9/360*$AN$10)*(1+$AN$9/360*$AN$11)^12)</f>
        <v>#REF!</v>
      </c>
      <c r="AO25" s="18" t="e">
        <f>+($AO$8)/((1+$AO$9/360*$AO$10)*(1+$AO$9/360*$AO$11)^12)</f>
        <v>#REF!</v>
      </c>
      <c r="AP25" s="18" t="e">
        <f>+($AP$8)/((1+$AP$9/360*$AP$10)*(1+$AP$9/360*$AP$11)^12)</f>
        <v>#REF!</v>
      </c>
      <c r="AQ25" s="18" t="e">
        <f>+($AQ$8)/((1+$AQ$9/360*$AQ$10)*(1+$AQ$9/360*$AQ$11)^12)</f>
        <v>#REF!</v>
      </c>
      <c r="AR25" s="18" t="e">
        <f>+($AR$8)/((1+$AR$9/360*$AR$10)*(1+$AR$9/360*$AR$11)^12)</f>
        <v>#REF!</v>
      </c>
      <c r="AS25" s="18" t="e">
        <f>+($AS$8)/((1+$AS$9/360*$AS$10)*(1+$AS$9/360*$AS$11)^12)</f>
        <v>#REF!</v>
      </c>
      <c r="AT25" s="18" t="e">
        <f>+($AT$8)/((1+$AT$9/360*$AT$10)*(1+$AT$9/360*$AT$11)^12)</f>
        <v>#REF!</v>
      </c>
      <c r="AU25" s="18" t="e">
        <f>+($AU$8)/((1+$AU$9/360*$AU$10)*(1+$AU$9/360*$AU$11)^12)</f>
        <v>#REF!</v>
      </c>
      <c r="AV25" s="18" t="e">
        <f>+($AV$8)/((1+$AV$9/360*$AV$10)*(1+$AV$9/360*$AV$11)^12)</f>
        <v>#REF!</v>
      </c>
      <c r="AW25" s="18" t="e">
        <f>+($AW$8)/((1+$AW$9/360*$AW$10)*(1+$AW$9/360*$AW$11)^12)</f>
        <v>#REF!</v>
      </c>
      <c r="AX25" s="18" t="e">
        <f>+($AX$8)/((1+$AX$9/360*$AX$10)*(1+$AX$9/360*$AX$11)^12)</f>
        <v>#REF!</v>
      </c>
    </row>
    <row r="26" spans="1:50" s="5" customFormat="1" ht="15" customHeight="1" outlineLevel="1" x14ac:dyDescent="0.25">
      <c r="A26" s="17" t="s">
        <v>23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18" t="e">
        <f>+($N$8)/((1+$N$9/360*$N$10)*(1+$N$9/360*$N$11)^13)</f>
        <v>#REF!</v>
      </c>
      <c r="O26" s="18" t="e">
        <f>+($O$8)/((1+$O$9/360*$O$10)*(1+$O$9/360*$O$11)^13)</f>
        <v>#REF!</v>
      </c>
      <c r="P26" s="18" t="e">
        <f>+($P$8)/((1+$P$9/360*$P$10)*(1+$P$9/360*$P$11)^13)</f>
        <v>#REF!</v>
      </c>
      <c r="Q26" s="18" t="e">
        <f>+($Q$8)/((1+$Q$9/360*$Q$10)*(1+$Q$9/360*$Q$11)^13)</f>
        <v>#REF!</v>
      </c>
      <c r="R26" s="20" t="e">
        <f>+($R$8)/((1+$R$9/360*$R$10)*(1+$R$9/360*$R$11)^13)</f>
        <v>#REF!</v>
      </c>
      <c r="S26" s="18" t="e">
        <f>+($S$8)/((1+$S$9/360*$S$10)*(1+$S$9/360*$S$11)^13)</f>
        <v>#REF!</v>
      </c>
      <c r="T26" s="18" t="e">
        <f>+($T$8)/((1+$T$9/360*$T$10)*(1+$T$9/360*$T$11)^13)</f>
        <v>#REF!</v>
      </c>
      <c r="U26" s="18" t="e">
        <f>+($U$8)/((1+$U$9/360*$U$10)*(1+$U$9/360*$U$11)^13)</f>
        <v>#REF!</v>
      </c>
      <c r="V26" s="18" t="e">
        <f>+($V$8)/((1+$V$9/360*$V$10)*(1+$V$9/360*$V$11)^13)</f>
        <v>#REF!</v>
      </c>
      <c r="W26" s="18" t="e">
        <f>+($W$8)/((1+$W$9/360*$W$10)*(1+$W$9/360*$W$11)^13)</f>
        <v>#REF!</v>
      </c>
      <c r="X26" s="18" t="e">
        <f>+($X$8)/((1+$X$9/360*$X$10)*(1+$X$9/360*$X$11)^13)</f>
        <v>#REF!</v>
      </c>
      <c r="Y26" s="18" t="e">
        <f>+($Y$8)/((1+$Y$9/360*$Y$10)*(1+$Y$9/360*$Y$11)^13)</f>
        <v>#REF!</v>
      </c>
      <c r="Z26" s="18" t="e">
        <f>+($Z$8)/((1+$Z$9/360*$Z$10)*(1+$Z$9/360*$Z$11)^13)</f>
        <v>#REF!</v>
      </c>
      <c r="AA26" s="18" t="e">
        <f>+($AA$8)/((1+$AA$9/360*$AA$10)*(1+$AA$9/360*$AA$11)^13)</f>
        <v>#REF!</v>
      </c>
      <c r="AB26" s="18" t="e">
        <f>+($AB$8)/((1+$AB$9/360*$AB$10)*(1+$AB$9/360*$AB$11)^13)</f>
        <v>#REF!</v>
      </c>
      <c r="AC26" s="18" t="e">
        <f>+($AC$8)/((1+$AC$9/360*$AC$10)*(1+$AC$9/360*$AC$11)^13)</f>
        <v>#REF!</v>
      </c>
      <c r="AD26" s="18" t="e">
        <f>+($AD$8)/((1+$AD$9/360*$AD$10)*(1+$AD$9/360*$AD$11)^13)</f>
        <v>#REF!</v>
      </c>
      <c r="AE26" s="18" t="e">
        <f>+($AE$8)/((1+$AE$9/360*$AE$10)*(1+$AE$9/360*$AE$11)^13)</f>
        <v>#REF!</v>
      </c>
      <c r="AF26" s="18" t="e">
        <f>+($AF$8)/((1+$AF$9/360*$AF$10)*(1+$AF$9/360*$AF$11)^13)</f>
        <v>#REF!</v>
      </c>
      <c r="AG26" s="18" t="e">
        <f>+($AG$8)/((1+$AG$9/360*$AG$10)*(1+$AG$9/360*$AG$11)^13)</f>
        <v>#REF!</v>
      </c>
      <c r="AH26" s="18" t="e">
        <f>+($AH$8)/((1+$AH$9/360*$AH$10)*(1+$AH$9/360*$AH$11)^13)</f>
        <v>#REF!</v>
      </c>
      <c r="AI26" s="18" t="e">
        <f>+($AI$8)/((1+$AI$9/360*$AI$10)*(1+$AI$9/360*$AI$11)^13)</f>
        <v>#REF!</v>
      </c>
      <c r="AJ26" s="18" t="e">
        <f>+($AJ$8)/((1+$AJ$9/360*$AJ$10)*(1+$AJ$9/360*$AJ$11)^13)</f>
        <v>#REF!</v>
      </c>
      <c r="AK26" s="18" t="e">
        <f>+($AK$8)/((1+$AK$9/360*$AK$10)*(1+$AK$9/360*$AK$11)^13)</f>
        <v>#REF!</v>
      </c>
      <c r="AL26" s="18" t="e">
        <f>+($AL$8)/((1+$AL$9/360*$AL$10)*(1+$AL$9/360*$AL$11)^13)</f>
        <v>#REF!</v>
      </c>
      <c r="AM26" s="18" t="e">
        <f>+($AM$8)/((1+$AM$9/360*$AM$10)*(1+$AM$9/360*$AM$11)^13)</f>
        <v>#REF!</v>
      </c>
      <c r="AN26" s="18" t="e">
        <f>+($AN$8)/((1+$AN$9/360*$AN$10)*(1+$AN$9/360*$AN$11)^13)</f>
        <v>#REF!</v>
      </c>
      <c r="AO26" s="18" t="e">
        <f>+($AO$8)/((1+$AO$9/360*$AO$10)*(1+$AO$9/360*$AO$11)^13)</f>
        <v>#REF!</v>
      </c>
      <c r="AP26" s="18" t="e">
        <f>+($AP$8)/((1+$AP$9/360*$AP$10)*(1+$AP$9/360*$AP$11)^13)</f>
        <v>#REF!</v>
      </c>
      <c r="AQ26" s="18" t="e">
        <f>+($AQ$8)/((1+$AQ$9/360*$AQ$10)*(1+$AQ$9/360*$AQ$11)^13)</f>
        <v>#REF!</v>
      </c>
      <c r="AR26" s="18" t="e">
        <f>+($AR$8)/((1+$AR$9/360*$AR$10)*(1+$AR$9/360*$AR$11)^13)</f>
        <v>#REF!</v>
      </c>
      <c r="AS26" s="18" t="e">
        <f>+($AS$8)/((1+$AS$9/360*$AS$10)*(1+$AS$9/360*$AS$11)^13)</f>
        <v>#REF!</v>
      </c>
      <c r="AT26" s="18" t="e">
        <f>+($AT$8)/((1+$AT$9/360*$AT$10)*(1+$AT$9/360*$AT$11)^13)</f>
        <v>#REF!</v>
      </c>
      <c r="AU26" s="18" t="e">
        <f>+($AU$8)/((1+$AU$9/360*$AU$10)*(1+$AU$9/360*$AU$11)^13)</f>
        <v>#REF!</v>
      </c>
      <c r="AV26" s="18" t="e">
        <f>+($AV$8)/((1+$AV$9/360*$AV$10)*(1+$AV$9/360*$AV$11)^13)</f>
        <v>#REF!</v>
      </c>
      <c r="AW26" s="18" t="e">
        <f>+($AW$8)/((1+$AW$9/360*$AW$10)*(1+$AW$9/360*$AW$11)^13)</f>
        <v>#REF!</v>
      </c>
      <c r="AX26" s="18" t="e">
        <f>+($AX$8)/((1+$AX$9/360*$AX$10)*(1+$AX$9/360*$AX$11)^13)</f>
        <v>#REF!</v>
      </c>
    </row>
    <row r="27" spans="1:50" s="5" customFormat="1" ht="15" customHeight="1" outlineLevel="1" x14ac:dyDescent="0.25">
      <c r="A27" s="17" t="s">
        <v>24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18" t="e">
        <f>+($O$8)/((1+$O$9/360*$O$10)*(1+$O$9/360*$O$11)^14)</f>
        <v>#REF!</v>
      </c>
      <c r="P27" s="18" t="e">
        <f>+($P$8)/((1+$P$9/360*$P$10)*(1+$P$9/360*$P$11)^14)</f>
        <v>#REF!</v>
      </c>
      <c r="Q27" s="18" t="e">
        <f>+($Q$8)/((1+$Q$9/360*$Q$10)*(1+$Q$9/360*$Q$11)^14)</f>
        <v>#REF!</v>
      </c>
      <c r="R27" s="20" t="e">
        <f>+($R$8)/((1+$R$9/360*$R$10)*(1+$R$9/360*$R$11)^14)</f>
        <v>#REF!</v>
      </c>
      <c r="S27" s="18" t="e">
        <f>+($S$8)/((1+$S$9/360*$S$10)*(1+$S$9/360*$S$11)^14)</f>
        <v>#REF!</v>
      </c>
      <c r="T27" s="18" t="e">
        <f>+($T$8)/((1+$T$9/360*$T$10)*(1+$T$9/360*$T$11)^14)</f>
        <v>#REF!</v>
      </c>
      <c r="U27" s="18" t="e">
        <f>+($U$8)/((1+$U$9/360*$U$10)*(1+$U$9/360*$U$11)^14)</f>
        <v>#REF!</v>
      </c>
      <c r="V27" s="18" t="e">
        <f>+($V$8)/((1+$V$9/360*$V$10)*(1+$V$9/360*$V$11)^14)</f>
        <v>#REF!</v>
      </c>
      <c r="W27" s="18" t="e">
        <f>+($W$8)/((1+$W$9/360*$W$10)*(1+$W$9/360*$W$11)^14)</f>
        <v>#REF!</v>
      </c>
      <c r="X27" s="18" t="e">
        <f>+($X$8)/((1+$X$9/360*$X$10)*(1+$X$9/360*$X$11)^14)</f>
        <v>#REF!</v>
      </c>
      <c r="Y27" s="18" t="e">
        <f>+($Y$8)/((1+$Y$9/360*$Y$10)*(1+$Y$9/360*$Y$11)^14)</f>
        <v>#REF!</v>
      </c>
      <c r="Z27" s="18" t="e">
        <f>+($Z$8)/((1+$Z$9/360*$Z$10)*(1+$Z$9/360*$Z$11)^14)</f>
        <v>#REF!</v>
      </c>
      <c r="AA27" s="18" t="e">
        <f>+($AA$8)/((1+$AA$9/360*$AA$10)*(1+$AA$9/360*$AA$11)^14)</f>
        <v>#REF!</v>
      </c>
      <c r="AB27" s="18" t="e">
        <f>+($AB$8)/((1+$AB$9/360*$AB$10)*(1+$AB$9/360*$AB$11)^14)</f>
        <v>#REF!</v>
      </c>
      <c r="AC27" s="18" t="e">
        <f>+($AC$8)/((1+$AC$9/360*$AC$10)*(1+$AC$9/360*$AC$11)^14)</f>
        <v>#REF!</v>
      </c>
      <c r="AD27" s="18" t="e">
        <f>+($AD$8)/((1+$AD$9/360*$AD$10)*(1+$AD$9/360*$AD$11)^14)</f>
        <v>#REF!</v>
      </c>
      <c r="AE27" s="18" t="e">
        <f>+($AE$8)/((1+$AE$9/360*$AE$10)*(1+$AE$9/360*$AE$11)^14)</f>
        <v>#REF!</v>
      </c>
      <c r="AF27" s="18" t="e">
        <f>+($AF$8)/((1+$AF$9/360*$AF$10)*(1+$AF$9/360*$AF$11)^14)</f>
        <v>#REF!</v>
      </c>
      <c r="AG27" s="18" t="e">
        <f>+($AG$8)/((1+$AG$9/360*$AG$10)*(1+$AG$9/360*$AG$11)^14)</f>
        <v>#REF!</v>
      </c>
      <c r="AH27" s="18" t="e">
        <f>+($AH$8)/((1+$AH$9/360*$AH$10)*(1+$AH$9/360*$AH$11)^14)</f>
        <v>#REF!</v>
      </c>
      <c r="AI27" s="18" t="e">
        <f>+($AI$8)/((1+$AI$9/360*$AI$10)*(1+$AI$9/360*$AI$11)^14)</f>
        <v>#REF!</v>
      </c>
      <c r="AJ27" s="18" t="e">
        <f>+($AJ$8)/((1+$AJ$9/360*$AJ$10)*(1+$AJ$9/360*$AJ$11)^14)</f>
        <v>#REF!</v>
      </c>
      <c r="AK27" s="18" t="e">
        <f>+($AK$8)/((1+$AK$9/360*$AK$10)*(1+$AK$9/360*$AK$11)^14)</f>
        <v>#REF!</v>
      </c>
      <c r="AL27" s="18" t="e">
        <f>+($AL$8)/((1+$AL$9/360*$AL$10)*(1+$AL$9/360*$AL$11)^14)</f>
        <v>#REF!</v>
      </c>
      <c r="AM27" s="18" t="e">
        <f>+($AM$8)/((1+$AM$9/360*$AM$10)*(1+$AM$9/360*$AM$11)^14)</f>
        <v>#REF!</v>
      </c>
      <c r="AN27" s="18" t="e">
        <f>+($AN$8)/((1+$AN$9/360*$AN$10)*(1+$AN$9/360*$AN$11)^14)</f>
        <v>#REF!</v>
      </c>
      <c r="AO27" s="18" t="e">
        <f>+($AO$8)/((1+$AO$9/360*$AO$10)*(1+$AO$9/360*$AO$11)^14)</f>
        <v>#REF!</v>
      </c>
      <c r="AP27" s="18" t="e">
        <f>+($AP$8)/((1+$AP$9/360*$AP$10)*(1+$AP$9/360*$AP$11)^14)</f>
        <v>#REF!</v>
      </c>
      <c r="AQ27" s="18" t="e">
        <f>+($AQ$8)/((1+$AQ$9/360*$AQ$10)*(1+$AQ$9/360*$AQ$11)^14)</f>
        <v>#REF!</v>
      </c>
      <c r="AR27" s="18" t="e">
        <f>+($AR$8)/((1+$AR$9/360*$AR$10)*(1+$AR$9/360*$AR$11)^14)</f>
        <v>#REF!</v>
      </c>
      <c r="AS27" s="18" t="e">
        <f>+($AS$8)/((1+$AS$9/360*$AS$10)*(1+$AS$9/360*$AS$11)^14)</f>
        <v>#REF!</v>
      </c>
      <c r="AT27" s="18" t="e">
        <f>+($AT$8)/((1+$AT$9/360*$AT$10)*(1+$AT$9/360*$AT$11)^14)</f>
        <v>#REF!</v>
      </c>
      <c r="AU27" s="18" t="e">
        <f>+($AU$8)/((1+$AU$9/360*$AU$10)*(1+$AU$9/360*$AU$11)^14)</f>
        <v>#REF!</v>
      </c>
      <c r="AV27" s="18" t="e">
        <f>+($AV$8)/((1+$AV$9/360*$AV$10)*(1+$AV$9/360*$AV$11)^14)</f>
        <v>#REF!</v>
      </c>
      <c r="AW27" s="18" t="e">
        <f>+($AW$8)/((1+$AW$9/360*$AW$10)*(1+$AW$9/360*$AW$11)^14)</f>
        <v>#REF!</v>
      </c>
      <c r="AX27" s="18" t="e">
        <f>+($AX$8)/((1+$AX$9/360*$AX$10)*(1+$AX$9/360*$AX$11)^14)</f>
        <v>#REF!</v>
      </c>
    </row>
    <row r="28" spans="1:50" s="5" customFormat="1" ht="15" customHeight="1" outlineLevel="1" x14ac:dyDescent="0.25">
      <c r="A28" s="17" t="s">
        <v>25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18" t="e">
        <f>+($P$8)/((1+$P$9/360*$P$10)*(1+$P$9/360*$P$11)^15)</f>
        <v>#REF!</v>
      </c>
      <c r="Q28" s="18" t="e">
        <f>+($Q$8)/((1+$Q$9/360*$Q$10)*(1+$Q$9/360*$Q$11)^15)</f>
        <v>#REF!</v>
      </c>
      <c r="R28" s="20" t="e">
        <f>+($R$8)/((1+$R$9/360*$R$10)*(1+$R$9/360*$R$11)^15)</f>
        <v>#REF!</v>
      </c>
      <c r="S28" s="18" t="e">
        <f>+($S$8)/((1+$S$9/360*$S$10)*(1+$S$9/360*$S$11)^15)</f>
        <v>#REF!</v>
      </c>
      <c r="T28" s="18" t="e">
        <f>+($T$8)/((1+$T$9/360*$T$10)*(1+$T$9/360*$T$11)^15)</f>
        <v>#REF!</v>
      </c>
      <c r="U28" s="18" t="e">
        <f>+($U$8)/((1+$U$9/360*$U$10)*(1+$U$9/360*$U$11)^15)</f>
        <v>#REF!</v>
      </c>
      <c r="V28" s="18" t="e">
        <f>+($V$8)/((1+$V$9/360*$V$10)*(1+$V$9/360*$V$11)^15)</f>
        <v>#REF!</v>
      </c>
      <c r="W28" s="18" t="e">
        <f>+($W$8)/((1+$W$9/360*$W$10)*(1+$W$9/360*$W$11)^15)</f>
        <v>#REF!</v>
      </c>
      <c r="X28" s="18" t="e">
        <f>+($X$8)/((1+$X$9/360*$X$10)*(1+$X$9/360*$X$11)^15)</f>
        <v>#REF!</v>
      </c>
      <c r="Y28" s="18" t="e">
        <f>+($Y$8)/((1+$Y$9/360*$Y$10)*(1+$Y$9/360*$Y$11)^15)</f>
        <v>#REF!</v>
      </c>
      <c r="Z28" s="18" t="e">
        <f>+($Z$8)/((1+$Z$9/360*$Z$10)*(1+$Z$9/360*$Z$11)^15)</f>
        <v>#REF!</v>
      </c>
      <c r="AA28" s="18" t="e">
        <f>+($AA$8)/((1+$AA$9/360*$AA$10)*(1+$AA$9/360*$AA$11)^15)</f>
        <v>#REF!</v>
      </c>
      <c r="AB28" s="18" t="e">
        <f>+($AB$8)/((1+$AB$9/360*$AB$10)*(1+$AB$9/360*$AB$11)^15)</f>
        <v>#REF!</v>
      </c>
      <c r="AC28" s="18" t="e">
        <f>+($AC$8)/((1+$AC$9/360*$AC$10)*(1+$AC$9/360*$AC$11)^15)</f>
        <v>#REF!</v>
      </c>
      <c r="AD28" s="18" t="e">
        <f>+($AD$8)/((1+$AD$9/360*$AD$10)*(1+$AD$9/360*$AD$11)^15)</f>
        <v>#REF!</v>
      </c>
      <c r="AE28" s="18" t="e">
        <f>+($AE$8)/((1+$AE$9/360*$AE$10)*(1+$AE$9/360*$AE$11)^15)</f>
        <v>#REF!</v>
      </c>
      <c r="AF28" s="18" t="e">
        <f>+($AF$8)/((1+$AF$9/360*$AF$10)*(1+$AF$9/360*$AF$11)^15)</f>
        <v>#REF!</v>
      </c>
      <c r="AG28" s="18" t="e">
        <f>+($AG$8)/((1+$AG$9/360*$AG$10)*(1+$AG$9/360*$AG$11)^15)</f>
        <v>#REF!</v>
      </c>
      <c r="AH28" s="18" t="e">
        <f>+($AH$8)/((1+$AH$9/360*$AH$10)*(1+$AH$9/360*$AH$11)^15)</f>
        <v>#REF!</v>
      </c>
      <c r="AI28" s="18" t="e">
        <f>+($AI$8)/((1+$AI$9/360*$AI$10)*(1+$AI$9/360*$AI$11)^15)</f>
        <v>#REF!</v>
      </c>
      <c r="AJ28" s="18" t="e">
        <f>+($AJ$8)/((1+$AJ$9/360*$AJ$10)*(1+$AJ$9/360*$AJ$11)^15)</f>
        <v>#REF!</v>
      </c>
      <c r="AK28" s="18" t="e">
        <f>+($AK$8)/((1+$AK$9/360*$AK$10)*(1+$AK$9/360*$AK$11)^15)</f>
        <v>#REF!</v>
      </c>
      <c r="AL28" s="18" t="e">
        <f>+($AL$8)/((1+$AL$9/360*$AL$10)*(1+$AL$9/360*$AL$11)^15)</f>
        <v>#REF!</v>
      </c>
      <c r="AM28" s="18" t="e">
        <f>+($AM$8)/((1+$AM$9/360*$AM$10)*(1+$AM$9/360*$AM$11)^15)</f>
        <v>#REF!</v>
      </c>
      <c r="AN28" s="18" t="e">
        <f>+($AN$8)/((1+$AN$9/360*$AN$10)*(1+$AN$9/360*$AN$11)^15)</f>
        <v>#REF!</v>
      </c>
      <c r="AO28" s="18" t="e">
        <f>+($AO$8)/((1+$AO$9/360*$AO$10)*(1+$AO$9/360*$AO$11)^15)</f>
        <v>#REF!</v>
      </c>
      <c r="AP28" s="18" t="e">
        <f>+($AP$8)/((1+$AP$9/360*$AP$10)*(1+$AP$9/360*$AP$11)^15)</f>
        <v>#REF!</v>
      </c>
      <c r="AQ28" s="18" t="e">
        <f>+($AQ$8)/((1+$AQ$9/360*$AQ$10)*(1+$AQ$9/360*$AQ$11)^15)</f>
        <v>#REF!</v>
      </c>
      <c r="AR28" s="18" t="e">
        <f>+($AR$8)/((1+$AR$9/360*$AR$10)*(1+$AR$9/360*$AR$11)^15)</f>
        <v>#REF!</v>
      </c>
      <c r="AS28" s="18" t="e">
        <f>+($AS$8)/((1+$AS$9/360*$AS$10)*(1+$AS$9/360*$AS$11)^15)</f>
        <v>#REF!</v>
      </c>
      <c r="AT28" s="18" t="e">
        <f>+($AT$8)/((1+$AT$9/360*$AT$10)*(1+$AT$9/360*$AT$11)^15)</f>
        <v>#REF!</v>
      </c>
      <c r="AU28" s="18" t="e">
        <f>+($AU$8)/((1+$AU$9/360*$AU$10)*(1+$AU$9/360*$AU$11)^15)</f>
        <v>#REF!</v>
      </c>
      <c r="AV28" s="18" t="e">
        <f>+($AV$8)/((1+$AV$9/360*$AV$10)*(1+$AV$9/360*$AV$11)^15)</f>
        <v>#REF!</v>
      </c>
      <c r="AW28" s="18" t="e">
        <f>+($AW$8)/((1+$AW$9/360*$AW$10)*(1+$AW$9/360*$AW$11)^15)</f>
        <v>#REF!</v>
      </c>
      <c r="AX28" s="18" t="e">
        <f>+($AX$8)/((1+$AX$9/360*$AX$10)*(1+$AX$9/360*$AX$11)^15)</f>
        <v>#REF!</v>
      </c>
    </row>
    <row r="29" spans="1:50" s="5" customFormat="1" ht="15" customHeight="1" outlineLevel="1" x14ac:dyDescent="0.25">
      <c r="A29" s="17" t="s">
        <v>26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18" t="e">
        <f>+($Q$8)/((1+$Q$9/360*$Q$10)*(1+$Q$9/360*$Q$11)^16)</f>
        <v>#REF!</v>
      </c>
      <c r="R29" s="20" t="e">
        <f>+($R$8)/((1+$R$9/360*$R$10)*(1+$R$9/360*$R$11)^16)</f>
        <v>#REF!</v>
      </c>
      <c r="S29" s="18" t="e">
        <f>+($S$8)/((1+$S$9/360*$S$10)*(1+$S$9/360*$S$11)^16)</f>
        <v>#REF!</v>
      </c>
      <c r="T29" s="18" t="e">
        <f>+($T$8)/((1+$T$9/360*$T$10)*(1+$T$9/360*$T$11)^16)</f>
        <v>#REF!</v>
      </c>
      <c r="U29" s="18" t="e">
        <f>+($U$8)/((1+$U$9/360*$U$10)*(1+$U$9/360*$U$11)^16)</f>
        <v>#REF!</v>
      </c>
      <c r="V29" s="18" t="e">
        <f>+($V$8)/((1+$V$9/360*$V$10)*(1+$V$9/360*$V$11)^16)</f>
        <v>#REF!</v>
      </c>
      <c r="W29" s="18" t="e">
        <f>+($W$8)/((1+$W$9/360*$W$10)*(1+$W$9/360*$W$11)^16)</f>
        <v>#REF!</v>
      </c>
      <c r="X29" s="18" t="e">
        <f>+($X$8)/((1+$X$9/360*$X$10)*(1+$X$9/360*$X$11)^16)</f>
        <v>#REF!</v>
      </c>
      <c r="Y29" s="18" t="e">
        <f>+($Y$8)/((1+$Y$9/360*$Y$10)*(1+$Y$9/360*$Y$11)^16)</f>
        <v>#REF!</v>
      </c>
      <c r="Z29" s="18" t="e">
        <f>+($Z$8)/((1+$Z$9/360*$Z$10)*(1+$Z$9/360*$Z$11)^16)</f>
        <v>#REF!</v>
      </c>
      <c r="AA29" s="18" t="e">
        <f>+($AA$8)/((1+$AA$9/360*$AA$10)*(1+$AA$9/360*$AA$11)^16)</f>
        <v>#REF!</v>
      </c>
      <c r="AB29" s="18" t="e">
        <f>+($AB$8)/((1+$AB$9/360*$AB$10)*(1+$AB$9/360*$AB$11)^16)</f>
        <v>#REF!</v>
      </c>
      <c r="AC29" s="18" t="e">
        <f>+($AC$8)/((1+$AC$9/360*$AC$10)*(1+$AC$9/360*$AC$11)^16)</f>
        <v>#REF!</v>
      </c>
      <c r="AD29" s="18" t="e">
        <f>+($AD$8)/((1+$AD$9/360*$AD$10)*(1+$AD$9/360*$AD$11)^16)</f>
        <v>#REF!</v>
      </c>
      <c r="AE29" s="18" t="e">
        <f>+($AE$8)/((1+$AE$9/360*$AE$10)*(1+$AE$9/360*$AE$11)^16)</f>
        <v>#REF!</v>
      </c>
      <c r="AF29" s="18" t="e">
        <f>+($AF$8)/((1+$AF$9/360*$AF$10)*(1+$AF$9/360*$AF$11)^16)</f>
        <v>#REF!</v>
      </c>
      <c r="AG29" s="18" t="e">
        <f>+($AG$8)/((1+$AG$9/360*$AG$10)*(1+$AG$9/360*$AG$11)^16)</f>
        <v>#REF!</v>
      </c>
      <c r="AH29" s="18" t="e">
        <f>+($AH$8)/((1+$AH$9/360*$AH$10)*(1+$AH$9/360*$AH$11)^16)</f>
        <v>#REF!</v>
      </c>
      <c r="AI29" s="18" t="e">
        <f>+($AI$8)/((1+$AI$9/360*$AI$10)*(1+$AI$9/360*$AI$11)^16)</f>
        <v>#REF!</v>
      </c>
      <c r="AJ29" s="18" t="e">
        <f>+($AJ$8)/((1+$AJ$9/360*$AJ$10)*(1+$AJ$9/360*$AJ$11)^16)</f>
        <v>#REF!</v>
      </c>
      <c r="AK29" s="18" t="e">
        <f>+($AK$8)/((1+$AK$9/360*$AK$10)*(1+$AK$9/360*$AK$11)^16)</f>
        <v>#REF!</v>
      </c>
      <c r="AL29" s="18" t="e">
        <f>+($AL$8)/((1+$AL$9/360*$AL$10)*(1+$AL$9/360*$AL$11)^16)</f>
        <v>#REF!</v>
      </c>
      <c r="AM29" s="18" t="e">
        <f>+($AM$8)/((1+$AM$9/360*$AM$10)*(1+$AM$9/360*$AM$11)^16)</f>
        <v>#REF!</v>
      </c>
      <c r="AN29" s="18" t="e">
        <f>+($AN$8)/((1+$AN$9/360*$AN$10)*(1+$AN$9/360*$AN$11)^16)</f>
        <v>#REF!</v>
      </c>
      <c r="AO29" s="18" t="e">
        <f>+($AO$8)/((1+$AO$9/360*$AO$10)*(1+$AO$9/360*$AO$11)^16)</f>
        <v>#REF!</v>
      </c>
      <c r="AP29" s="18" t="e">
        <f>+($AP$8)/((1+$AP$9/360*$AP$10)*(1+$AP$9/360*$AP$11)^16)</f>
        <v>#REF!</v>
      </c>
      <c r="AQ29" s="18" t="e">
        <f>+($AQ$8)/((1+$AQ$9/360*$AQ$10)*(1+$AQ$9/360*$AQ$11)^16)</f>
        <v>#REF!</v>
      </c>
      <c r="AR29" s="18" t="e">
        <f>+($AR$8)/((1+$AR$9/360*$AR$10)*(1+$AR$9/360*$AR$11)^16)</f>
        <v>#REF!</v>
      </c>
      <c r="AS29" s="18" t="e">
        <f>+($AS$8)/((1+$AS$9/360*$AS$10)*(1+$AS$9/360*$AS$11)^16)</f>
        <v>#REF!</v>
      </c>
      <c r="AT29" s="18" t="e">
        <f>+($AT$8)/((1+$AT$9/360*$AT$10)*(1+$AT$9/360*$AT$11)^16)</f>
        <v>#REF!</v>
      </c>
      <c r="AU29" s="18" t="e">
        <f>+($AU$8)/((1+$AU$9/360*$AU$10)*(1+$AU$9/360*$AU$11)^16)</f>
        <v>#REF!</v>
      </c>
      <c r="AV29" s="18" t="e">
        <f>+($AV$8)/((1+$AV$9/360*$AV$10)*(1+$AV$9/360*$AV$11)^16)</f>
        <v>#REF!</v>
      </c>
      <c r="AW29" s="18" t="e">
        <f>+($AW$8)/((1+$AW$9/360*$AW$10)*(1+$AW$9/360*$AW$11)^16)</f>
        <v>#REF!</v>
      </c>
      <c r="AX29" s="18" t="e">
        <f>+($AX$8)/((1+$AX$9/360*$AX$10)*(1+$AX$9/360*$AX$11)^16)</f>
        <v>#REF!</v>
      </c>
    </row>
    <row r="30" spans="1:50" s="5" customFormat="1" ht="15" customHeight="1" outlineLevel="1" x14ac:dyDescent="0.25">
      <c r="A30" s="17" t="s">
        <v>27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0" t="e">
        <f>+($R$8)/((1+$R$9/360*$R$10)*(1+$R$9/360*$R$11)^17)</f>
        <v>#REF!</v>
      </c>
      <c r="S30" s="18" t="e">
        <f>+($S$8)/((1+$S$9/360*$S$10)*(1+$S$9/360*$S$11)^17)</f>
        <v>#REF!</v>
      </c>
      <c r="T30" s="18" t="e">
        <f>+($T$8)/((1+$T$9/360*$T$10)*(1+$T$9/360*$T$11)^17)</f>
        <v>#REF!</v>
      </c>
      <c r="U30" s="18" t="e">
        <f>+($U$8)/((1+$U$9/360*$U$10)*(1+$U$9/360*$U$11)^17)</f>
        <v>#REF!</v>
      </c>
      <c r="V30" s="18" t="e">
        <f>+($V$8)/((1+$V$9/360*$V$10)*(1+$V$9/360*$V$11)^17)</f>
        <v>#REF!</v>
      </c>
      <c r="W30" s="18" t="e">
        <f>+($W$8)/((1+$W$9/360*$W$10)*(1+$W$9/360*$W$11)^17)</f>
        <v>#REF!</v>
      </c>
      <c r="X30" s="18" t="e">
        <f>+($X$8)/((1+$X$9/360*$X$10)*(1+$X$9/360*$X$11)^17)</f>
        <v>#REF!</v>
      </c>
      <c r="Y30" s="18" t="e">
        <f>+($Y$8)/((1+$Y$9/360*$Y$10)*(1+$Y$9/360*$Y$11)^17)</f>
        <v>#REF!</v>
      </c>
      <c r="Z30" s="18" t="e">
        <f>+($Z$8)/((1+$Z$9/360*$Z$10)*(1+$Z$9/360*$Z$11)^17)</f>
        <v>#REF!</v>
      </c>
      <c r="AA30" s="18" t="e">
        <f>+($AA$8)/((1+$AA$9/360*$AA$10)*(1+$AA$9/360*$AA$11)^17)</f>
        <v>#REF!</v>
      </c>
      <c r="AB30" s="18" t="e">
        <f>+($AB$8)/((1+$AB$9/360*$AB$10)*(1+$AB$9/360*$AB$11)^17)</f>
        <v>#REF!</v>
      </c>
      <c r="AC30" s="18" t="e">
        <f>+($AC$8)/((1+$AC$9/360*$AC$10)*(1+$AC$9/360*$AC$11)^17)</f>
        <v>#REF!</v>
      </c>
      <c r="AD30" s="18" t="e">
        <f>+($AD$8)/((1+$AD$9/360*$AD$10)*(1+$AD$9/360*$AD$11)^17)</f>
        <v>#REF!</v>
      </c>
      <c r="AE30" s="18" t="e">
        <f>+($AE$8)/((1+$AE$9/360*$AE$10)*(1+$AE$9/360*$AE$11)^17)</f>
        <v>#REF!</v>
      </c>
      <c r="AF30" s="18" t="e">
        <f>+($AF$8)/((1+$AF$9/360*$AF$10)*(1+$AF$9/360*$AF$11)^17)</f>
        <v>#REF!</v>
      </c>
      <c r="AG30" s="18" t="e">
        <f>+($AG$8)/((1+$AG$9/360*$AG$10)*(1+$AG$9/360*$AG$11)^17)</f>
        <v>#REF!</v>
      </c>
      <c r="AH30" s="18" t="e">
        <f>+($AH$8)/((1+$AH$9/360*$AH$10)*(1+$AH$9/360*$AH$11)^17)</f>
        <v>#REF!</v>
      </c>
      <c r="AI30" s="18" t="e">
        <f>+($AI$8)/((1+$AI$9/360*$AI$10)*(1+$AI$9/360*$AI$11)^17)</f>
        <v>#REF!</v>
      </c>
      <c r="AJ30" s="18" t="e">
        <f>+($AJ$8)/((1+$AJ$9/360*$AJ$10)*(1+$AJ$9/360*$AJ$11)^17)</f>
        <v>#REF!</v>
      </c>
      <c r="AK30" s="18" t="e">
        <f>+($AK$8)/((1+$AK$9/360*$AK$10)*(1+$AK$9/360*$AK$11)^17)</f>
        <v>#REF!</v>
      </c>
      <c r="AL30" s="18" t="e">
        <f>+($AL$8)/((1+$AL$9/360*$AL$10)*(1+$AL$9/360*$AL$11)^17)</f>
        <v>#REF!</v>
      </c>
      <c r="AM30" s="18" t="e">
        <f>+($AM$8)/((1+$AM$9/360*$AM$10)*(1+$AM$9/360*$AM$11)^17)</f>
        <v>#REF!</v>
      </c>
      <c r="AN30" s="18" t="e">
        <f>+($AN$8)/((1+$AN$9/360*$AN$10)*(1+$AN$9/360*$AN$11)^17)</f>
        <v>#REF!</v>
      </c>
      <c r="AO30" s="18" t="e">
        <f>+($AO$8)/((1+$AO$9/360*$AO$10)*(1+$AO$9/360*$AO$11)^17)</f>
        <v>#REF!</v>
      </c>
      <c r="AP30" s="18" t="e">
        <f>+($AP$8)/((1+$AP$9/360*$AP$10)*(1+$AP$9/360*$AP$11)^17)</f>
        <v>#REF!</v>
      </c>
      <c r="AQ30" s="18" t="e">
        <f>+($AQ$8)/((1+$AQ$9/360*$AQ$10)*(1+$AQ$9/360*$AQ$11)^17)</f>
        <v>#REF!</v>
      </c>
      <c r="AR30" s="18" t="e">
        <f>+($AR$8)/((1+$AR$9/360*$AR$10)*(1+$AR$9/360*$AR$11)^17)</f>
        <v>#REF!</v>
      </c>
      <c r="AS30" s="18" t="e">
        <f>+($AS$8)/((1+$AS$9/360*$AS$10)*(1+$AS$9/360*$AS$11)^17)</f>
        <v>#REF!</v>
      </c>
      <c r="AT30" s="18" t="e">
        <f>+($AT$8)/((1+$AT$9/360*$AT$10)*(1+$AT$9/360*$AT$11)^17)</f>
        <v>#REF!</v>
      </c>
      <c r="AU30" s="18" t="e">
        <f>+($AU$8)/((1+$AU$9/360*$AU$10)*(1+$AU$9/360*$AU$11)^17)</f>
        <v>#REF!</v>
      </c>
      <c r="AV30" s="18" t="e">
        <f>+($AV$8)/((1+$AV$9/360*$AV$10)*(1+$AV$9/360*$AV$11)^17)</f>
        <v>#REF!</v>
      </c>
      <c r="AW30" s="18" t="e">
        <f>+($AW$8)/((1+$AW$9/360*$AW$10)*(1+$AW$9/360*$AW$11)^17)</f>
        <v>#REF!</v>
      </c>
      <c r="AX30" s="18" t="e">
        <f>+($AX$8)/((1+$AX$9/360*$AX$10)*(1+$AX$9/360*$AX$11)^17)</f>
        <v>#REF!</v>
      </c>
    </row>
    <row r="31" spans="1:50" s="5" customFormat="1" ht="15" customHeight="1" outlineLevel="1" x14ac:dyDescent="0.25">
      <c r="A31" s="17" t="s">
        <v>28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18" t="e">
        <f>+($S$8)/((1+$S$9/360*$S$10)*(1+$S$9/360*$S$11)^18)</f>
        <v>#REF!</v>
      </c>
      <c r="T31" s="18" t="e">
        <f>+($T$8)/((1+$T$9/360*$T$10)*(1+$T$9/360*$T$11)^18)</f>
        <v>#REF!</v>
      </c>
      <c r="U31" s="18" t="e">
        <f>+($U$8)/((1+$U$9/360*$U$10)*(1+$U$9/360*$U$11)^18)</f>
        <v>#REF!</v>
      </c>
      <c r="V31" s="18" t="e">
        <f>+($V$8)/((1+$V$9/360*$V$10)*(1+$V$9/360*$V$11)^18)</f>
        <v>#REF!</v>
      </c>
      <c r="W31" s="18" t="e">
        <f>+($W$8)/((1+$W$9/360*$W$10)*(1+$W$9/360*$W$11)^18)</f>
        <v>#REF!</v>
      </c>
      <c r="X31" s="18" t="e">
        <f>+($X$8)/((1+$X$9/360*$X$10)*(1+$X$9/360*$X$11)^18)</f>
        <v>#REF!</v>
      </c>
      <c r="Y31" s="18" t="e">
        <f>+($Y$8)/((1+$Y$9/360*$Y$10)*(1+$Y$9/360*$Y$11)^18)</f>
        <v>#REF!</v>
      </c>
      <c r="Z31" s="18" t="e">
        <f>+($Z$8)/((1+$Z$9/360*$Z$10)*(1+$Z$9/360*$Z$11)^18)</f>
        <v>#REF!</v>
      </c>
      <c r="AA31" s="18" t="e">
        <f>+($AA$8)/((1+$AA$9/360*$AA$10)*(1+$AA$9/360*$AA$11)^18)</f>
        <v>#REF!</v>
      </c>
      <c r="AB31" s="18" t="e">
        <f>+($AB$8)/((1+$AB$9/360*$AB$10)*(1+$AB$9/360*$AB$11)^18)</f>
        <v>#REF!</v>
      </c>
      <c r="AC31" s="18" t="e">
        <f>+($AC$8)/((1+$AC$9/360*$AC$10)*(1+$AC$9/360*$AC$11)^18)</f>
        <v>#REF!</v>
      </c>
      <c r="AD31" s="18" t="e">
        <f>+($AD$8)/((1+$AD$9/360*$AD$10)*(1+$AD$9/360*$AD$11)^18)</f>
        <v>#REF!</v>
      </c>
      <c r="AE31" s="18" t="e">
        <f>+($AE$8)/((1+$AE$9/360*$AE$10)*(1+$AE$9/360*$AE$11)^18)</f>
        <v>#REF!</v>
      </c>
      <c r="AF31" s="18" t="e">
        <f>+($AF$8)/((1+$AF$9/360*$AF$10)*(1+$AF$9/360*$AF$11)^18)</f>
        <v>#REF!</v>
      </c>
      <c r="AG31" s="18" t="e">
        <f>+($AG$8)/((1+$AG$9/360*$AG$10)*(1+$AG$9/360*$AG$11)^18)</f>
        <v>#REF!</v>
      </c>
      <c r="AH31" s="18" t="e">
        <f>+($AH$8)/((1+$AH$9/360*$AH$10)*(1+$AH$9/360*$AH$11)^18)</f>
        <v>#REF!</v>
      </c>
      <c r="AI31" s="18" t="e">
        <f>+($AI$8)/((1+$AI$9/360*$AI$10)*(1+$AI$9/360*$AI$11)^18)</f>
        <v>#REF!</v>
      </c>
      <c r="AJ31" s="18" t="e">
        <f>+($AJ$8)/((1+$AJ$9/360*$AJ$10)*(1+$AJ$9/360*$AJ$11)^18)</f>
        <v>#REF!</v>
      </c>
      <c r="AK31" s="18" t="e">
        <f>+($AK$8)/((1+$AK$9/360*$AK$10)*(1+$AK$9/360*$AK$11)^18)</f>
        <v>#REF!</v>
      </c>
      <c r="AL31" s="18" t="e">
        <f>+($AL$8)/((1+$AL$9/360*$AL$10)*(1+$AL$9/360*$AL$11)^18)</f>
        <v>#REF!</v>
      </c>
      <c r="AM31" s="18" t="e">
        <f>+($AM$8)/((1+$AM$9/360*$AM$10)*(1+$AM$9/360*$AM$11)^18)</f>
        <v>#REF!</v>
      </c>
      <c r="AN31" s="18" t="e">
        <f>+($AN$8)/((1+$AN$9/360*$AN$10)*(1+$AN$9/360*$AN$11)^18)</f>
        <v>#REF!</v>
      </c>
      <c r="AO31" s="18" t="e">
        <f>+($AO$8)/((1+$AO$9/360*$AO$10)*(1+$AO$9/360*$AO$11)^18)</f>
        <v>#REF!</v>
      </c>
      <c r="AP31" s="18" t="e">
        <f>+($AP$8)/((1+$AP$9/360*$AP$10)*(1+$AP$9/360*$AP$11)^18)</f>
        <v>#REF!</v>
      </c>
      <c r="AQ31" s="18" t="e">
        <f>+($AQ$8)/((1+$AQ$9/360*$AQ$10)*(1+$AQ$9/360*$AQ$11)^18)</f>
        <v>#REF!</v>
      </c>
      <c r="AR31" s="18" t="e">
        <f>+($AR$8)/((1+$AR$9/360*$AR$10)*(1+$AR$9/360*$AR$11)^18)</f>
        <v>#REF!</v>
      </c>
      <c r="AS31" s="18" t="e">
        <f>+($AS$8)/((1+$AS$9/360*$AS$10)*(1+$AS$9/360*$AS$11)^18)</f>
        <v>#REF!</v>
      </c>
      <c r="AT31" s="18" t="e">
        <f>+($AT$8)/((1+$AT$9/360*$AT$10)*(1+$AT$9/360*$AT$11)^18)</f>
        <v>#REF!</v>
      </c>
      <c r="AU31" s="18" t="e">
        <f>+($AU$8)/((1+$AU$9/360*$AU$10)*(1+$AU$9/360*$AU$11)^18)</f>
        <v>#REF!</v>
      </c>
      <c r="AV31" s="18" t="e">
        <f>+($AV$8)/((1+$AV$9/360*$AV$10)*(1+$AV$9/360*$AV$11)^18)</f>
        <v>#REF!</v>
      </c>
      <c r="AW31" s="18" t="e">
        <f>+($AW$8)/((1+$AW$9/360*$AW$10)*(1+$AW$9/360*$AW$11)^18)</f>
        <v>#REF!</v>
      </c>
      <c r="AX31" s="18" t="e">
        <f>+($AX$8)/((1+$AX$9/360*$AX$10)*(1+$AX$9/360*$AX$11)^18)</f>
        <v>#REF!</v>
      </c>
    </row>
    <row r="32" spans="1:50" s="5" customFormat="1" ht="15" customHeight="1" outlineLevel="1" x14ac:dyDescent="0.25">
      <c r="A32" s="17" t="s">
        <v>29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8" t="e">
        <f>+($T$8)/((1+$T$9/360*$T$10)*(1+$T$9/360*$T$11)^19)</f>
        <v>#REF!</v>
      </c>
      <c r="U32" s="18" t="e">
        <f>+($U$8)/((1+$U$9/360*$U$10)*(1+$U$9/360*$U$11)^19)</f>
        <v>#REF!</v>
      </c>
      <c r="V32" s="18" t="e">
        <f>+($V$8)/((1+$V$9/360*$V$10)*(1+$V$9/360*$V$11)^19)</f>
        <v>#REF!</v>
      </c>
      <c r="W32" s="18" t="e">
        <f>+($W$8)/((1+$W$9/360*$W$10)*(1+$W$9/360*$W$11)^19)</f>
        <v>#REF!</v>
      </c>
      <c r="X32" s="18" t="e">
        <f>+($X$8)/((1+$X$9/360*$X$10)*(1+$X$9/360*$X$11)^19)</f>
        <v>#REF!</v>
      </c>
      <c r="Y32" s="18" t="e">
        <f>+($Y$8)/((1+$Y$9/360*$Y$10)*(1+$Y$9/360*$Y$11)^19)</f>
        <v>#REF!</v>
      </c>
      <c r="Z32" s="18" t="e">
        <f>+($Z$8)/((1+$Z$9/360*$Z$10)*(1+$Z$9/360*$Z$11)^19)</f>
        <v>#REF!</v>
      </c>
      <c r="AA32" s="18" t="e">
        <f>+($AA$8)/((1+$AA$9/360*$AA$10)*(1+$AA$9/360*$AA$11)^19)</f>
        <v>#REF!</v>
      </c>
      <c r="AB32" s="18" t="e">
        <f>+($AB$8)/((1+$AB$9/360*$AB$10)*(1+$AB$9/360*$AB$11)^19)</f>
        <v>#REF!</v>
      </c>
      <c r="AC32" s="18" t="e">
        <f>+($AC$8)/((1+$AC$9/360*$AC$10)*(1+$AC$9/360*$AC$11)^19)</f>
        <v>#REF!</v>
      </c>
      <c r="AD32" s="18" t="e">
        <f>+($AD$8)/((1+$AD$9/360*$AD$10)*(1+$AD$9/360*$AD$11)^19)</f>
        <v>#REF!</v>
      </c>
      <c r="AE32" s="18" t="e">
        <f>+($AE$8)/((1+$AE$9/360*$AE$10)*(1+$AE$9/360*$AE$11)^19)</f>
        <v>#REF!</v>
      </c>
      <c r="AF32" s="18" t="e">
        <f>+($AF$8)/((1+$AF$9/360*$AF$10)*(1+$AF$9/360*$AF$11)^19)</f>
        <v>#REF!</v>
      </c>
      <c r="AG32" s="18" t="e">
        <f>+($AG$8)/((1+$AG$9/360*$AG$10)*(1+$AG$9/360*$AG$11)^19)</f>
        <v>#REF!</v>
      </c>
      <c r="AH32" s="18" t="e">
        <f>+($AH$8)/((1+$AH$9/360*$AH$10)*(1+$AH$9/360*$AH$11)^19)</f>
        <v>#REF!</v>
      </c>
      <c r="AI32" s="18" t="e">
        <f>+($AI$8)/((1+$AI$9/360*$AI$10)*(1+$AI$9/360*$AI$11)^19)</f>
        <v>#REF!</v>
      </c>
      <c r="AJ32" s="18" t="e">
        <f>+($AJ$8)/((1+$AJ$9/360*$AJ$10)*(1+$AJ$9/360*$AJ$11)^19)</f>
        <v>#REF!</v>
      </c>
      <c r="AK32" s="18" t="e">
        <f>+($AK$8)/((1+$AK$9/360*$AK$10)*(1+$AK$9/360*$AK$11)^19)</f>
        <v>#REF!</v>
      </c>
      <c r="AL32" s="18" t="e">
        <f>+($AL$8)/((1+$AL$9/360*$AL$10)*(1+$AL$9/360*$AL$11)^19)</f>
        <v>#REF!</v>
      </c>
      <c r="AM32" s="18" t="e">
        <f>+($AM$8)/((1+$AM$9/360*$AM$10)*(1+$AM$9/360*$AM$11)^19)</f>
        <v>#REF!</v>
      </c>
      <c r="AN32" s="18" t="e">
        <f>+($AN$8)/((1+$AN$9/360*$AN$10)*(1+$AN$9/360*$AN$11)^19)</f>
        <v>#REF!</v>
      </c>
      <c r="AO32" s="18" t="e">
        <f>+($AO$8)/((1+$AO$9/360*$AO$10)*(1+$AO$9/360*$AO$11)^19)</f>
        <v>#REF!</v>
      </c>
      <c r="AP32" s="18" t="e">
        <f>+($AP$8)/((1+$AP$9/360*$AP$10)*(1+$AP$9/360*$AP$11)^19)</f>
        <v>#REF!</v>
      </c>
      <c r="AQ32" s="18" t="e">
        <f>+($AQ$8)/((1+$AQ$9/360*$AQ$10)*(1+$AQ$9/360*$AQ$11)^19)</f>
        <v>#REF!</v>
      </c>
      <c r="AR32" s="18" t="e">
        <f>+($AR$8)/((1+$AR$9/360*$AR$10)*(1+$AR$9/360*$AR$11)^19)</f>
        <v>#REF!</v>
      </c>
      <c r="AS32" s="18" t="e">
        <f>+($AS$8)/((1+$AS$9/360*$AS$10)*(1+$AS$9/360*$AS$11)^19)</f>
        <v>#REF!</v>
      </c>
      <c r="AT32" s="18" t="e">
        <f>+($AT$8)/((1+$AT$9/360*$AT$10)*(1+$AT$9/360*$AT$11)^19)</f>
        <v>#REF!</v>
      </c>
      <c r="AU32" s="18" t="e">
        <f>+($AU$8)/((1+$AU$9/360*$AU$10)*(1+$AU$9/360*$AU$11)^19)</f>
        <v>#REF!</v>
      </c>
      <c r="AV32" s="18" t="e">
        <f>+($AV$8)/((1+$AV$9/360*$AV$10)*(1+$AV$9/360*$AV$11)^19)</f>
        <v>#REF!</v>
      </c>
      <c r="AW32" s="18" t="e">
        <f>+($AW$8)/((1+$AW$9/360*$AW$10)*(1+$AW$9/360*$AW$11)^19)</f>
        <v>#REF!</v>
      </c>
      <c r="AX32" s="18" t="e">
        <f>+($AX$8)/((1+$AX$9/360*$AX$10)*(1+$AX$9/360*$AX$11)^19)</f>
        <v>#REF!</v>
      </c>
    </row>
    <row r="33" spans="1:50" s="5" customFormat="1" ht="15" customHeight="1" outlineLevel="1" x14ac:dyDescent="0.25">
      <c r="A33" s="17" t="s">
        <v>30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18" t="e">
        <f>+($U$8)/((1+$U$9/360*$U$10)*(1+$U$9/360*$U$11)^20)</f>
        <v>#REF!</v>
      </c>
      <c r="V33" s="18" t="e">
        <f>+($V$8)/((1+$V$9/360*$V$10)*(1+$V$9/360*$V$11)^20)</f>
        <v>#REF!</v>
      </c>
      <c r="W33" s="18" t="e">
        <f>+($W$8)/((1+$W$9/360*$W$10)*(1+$W$9/360*$W$11)^20)</f>
        <v>#REF!</v>
      </c>
      <c r="X33" s="18" t="e">
        <f>+($X$8)/((1+$X$9/360*$X$10)*(1+$X$9/360*$X$11)^20)</f>
        <v>#REF!</v>
      </c>
      <c r="Y33" s="18" t="e">
        <f>+($Y$8)/((1+$Y$9/360*$Y$10)*(1+$Y$9/360*$Y$11)^20)</f>
        <v>#REF!</v>
      </c>
      <c r="Z33" s="18" t="e">
        <f>+($Z$8)/((1+$Z$9/360*$Z$10)*(1+$Z$9/360*$Z$11)^20)</f>
        <v>#REF!</v>
      </c>
      <c r="AA33" s="18" t="e">
        <f>+($AA$8)/((1+$AA$9/360*$AA$10)*(1+$AA$9/360*$AA$11)^20)</f>
        <v>#REF!</v>
      </c>
      <c r="AB33" s="18" t="e">
        <f>+($AB$8)/((1+$AB$9/360*$AB$10)*(1+$AB$9/360*$AB$11)^20)</f>
        <v>#REF!</v>
      </c>
      <c r="AC33" s="18" t="e">
        <f>+($AC$8)/((1+$AC$9/360*$AC$10)*(1+$AC$9/360*$AC$11)^20)</f>
        <v>#REF!</v>
      </c>
      <c r="AD33" s="18" t="e">
        <f>+($AD$8)/((1+$AD$9/360*$AD$10)*(1+$AD$9/360*$AD$11)^20)</f>
        <v>#REF!</v>
      </c>
      <c r="AE33" s="18" t="e">
        <f>+($AE$8)/((1+$AE$9/360*$AE$10)*(1+$AE$9/360*$AE$11)^20)</f>
        <v>#REF!</v>
      </c>
      <c r="AF33" s="18" t="e">
        <f>+($AF$8)/((1+$AF$9/360*$AF$10)*(1+$AF$9/360*$AF$11)^20)</f>
        <v>#REF!</v>
      </c>
      <c r="AG33" s="18" t="e">
        <f>+($AG$8)/((1+$AG$9/360*$AG$10)*(1+$AG$9/360*$AG$11)^20)</f>
        <v>#REF!</v>
      </c>
      <c r="AH33" s="18" t="e">
        <f>+($AH$8)/((1+$AH$9/360*$AH$10)*(1+$AH$9/360*$AH$11)^20)</f>
        <v>#REF!</v>
      </c>
      <c r="AI33" s="18" t="e">
        <f>+($AI$8)/((1+$AI$9/360*$AI$10)*(1+$AI$9/360*$AI$11)^20)</f>
        <v>#REF!</v>
      </c>
      <c r="AJ33" s="18" t="e">
        <f>+($AJ$8)/((1+$AJ$9/360*$AJ$10)*(1+$AJ$9/360*$AJ$11)^20)</f>
        <v>#REF!</v>
      </c>
      <c r="AK33" s="18" t="e">
        <f>+($AK$8)/((1+$AK$9/360*$AK$10)*(1+$AK$9/360*$AK$11)^20)</f>
        <v>#REF!</v>
      </c>
      <c r="AL33" s="18" t="e">
        <f>+($AL$8)/((1+$AL$9/360*$AL$10)*(1+$AL$9/360*$AL$11)^20)</f>
        <v>#REF!</v>
      </c>
      <c r="AM33" s="18" t="e">
        <f>+($AM$8)/((1+$AM$9/360*$AM$10)*(1+$AM$9/360*$AM$11)^20)</f>
        <v>#REF!</v>
      </c>
      <c r="AN33" s="18" t="e">
        <f>+($AN$8)/((1+$AN$9/360*$AN$10)*(1+$AN$9/360*$AN$11)^20)</f>
        <v>#REF!</v>
      </c>
      <c r="AO33" s="18" t="e">
        <f>+($AO$8)/((1+$AO$9/360*$AO$10)*(1+$AO$9/360*$AO$11)^20)</f>
        <v>#REF!</v>
      </c>
      <c r="AP33" s="18" t="e">
        <f>+($AP$8)/((1+$AP$9/360*$AP$10)*(1+$AP$9/360*$AP$11)^20)</f>
        <v>#REF!</v>
      </c>
      <c r="AQ33" s="18" t="e">
        <f>+($AQ$8)/((1+$AQ$9/360*$AQ$10)*(1+$AQ$9/360*$AQ$11)^20)</f>
        <v>#REF!</v>
      </c>
      <c r="AR33" s="18" t="e">
        <f>+($AR$8)/((1+$AR$9/360*$AR$10)*(1+$AR$9/360*$AR$11)^20)</f>
        <v>#REF!</v>
      </c>
      <c r="AS33" s="18" t="e">
        <f>+($AS$8)/((1+$AS$9/360*$AS$10)*(1+$AS$9/360*$AS$11)^20)</f>
        <v>#REF!</v>
      </c>
      <c r="AT33" s="18" t="e">
        <f>+($AT$8)/((1+$AT$9/360*$AT$10)*(1+$AT$9/360*$AT$11)^20)</f>
        <v>#REF!</v>
      </c>
      <c r="AU33" s="18" t="e">
        <f>+($AU$8)/((1+$AU$9/360*$AU$10)*(1+$AU$9/360*$AU$11)^20)</f>
        <v>#REF!</v>
      </c>
      <c r="AV33" s="18" t="e">
        <f>+($AV$8)/((1+$AV$9/360*$AV$10)*(1+$AV$9/360*$AV$11)^20)</f>
        <v>#REF!</v>
      </c>
      <c r="AW33" s="18" t="e">
        <f>+($AW$8)/((1+$AW$9/360*$AW$10)*(1+$AW$9/360*$AW$11)^20)</f>
        <v>#REF!</v>
      </c>
      <c r="AX33" s="18" t="e">
        <f>+($AX$8)/((1+$AX$9/360*$AX$10)*(1+$AX$9/360*$AX$11)^20)</f>
        <v>#REF!</v>
      </c>
    </row>
    <row r="34" spans="1:50" s="5" customFormat="1" ht="15" customHeight="1" outlineLevel="1" x14ac:dyDescent="0.25">
      <c r="A34" s="17" t="s">
        <v>31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18" t="e">
        <f>+($V$8)/((1+$V$9/360*$V$10)*(1+$V$9/360*$V$11)^21)</f>
        <v>#REF!</v>
      </c>
      <c r="W34" s="18" t="e">
        <f>+($W$8)/((1+$W$9/360*$W$10)*(1+$W$9/360*$W$11)^21)</f>
        <v>#REF!</v>
      </c>
      <c r="X34" s="18" t="e">
        <f>+($X$8)/((1+$X$9/360*$X$10)*(1+$X$9/360*$X$11)^21)</f>
        <v>#REF!</v>
      </c>
      <c r="Y34" s="18" t="e">
        <f>+($Y$8)/((1+$Y$9/360*$Y$10)*(1+$Y$9/360*$Y$11)^21)</f>
        <v>#REF!</v>
      </c>
      <c r="Z34" s="18" t="e">
        <f>+($Z$8)/((1+$Z$9/360*$Z$10)*(1+$Z$9/360*$Z$11)^21)</f>
        <v>#REF!</v>
      </c>
      <c r="AA34" s="18" t="e">
        <f>+($AA$8)/((1+$AA$9/360*$AA$10)*(1+$AA$9/360*$AA$11)^21)</f>
        <v>#REF!</v>
      </c>
      <c r="AB34" s="18" t="e">
        <f>+($AB$8)/((1+$AB$9/360*$AB$10)*(1+$AB$9/360*$AB$11)^21)</f>
        <v>#REF!</v>
      </c>
      <c r="AC34" s="18" t="e">
        <f>+($AC$8)/((1+$AC$9/360*$AC$10)*(1+$AC$9/360*$AC$11)^21)</f>
        <v>#REF!</v>
      </c>
      <c r="AD34" s="18" t="e">
        <f>+($AD$8)/((1+$AD$9/360*$AD$10)*(1+$AD$9/360*$AD$11)^21)</f>
        <v>#REF!</v>
      </c>
      <c r="AE34" s="18" t="e">
        <f>+($AE$8)/((1+$AE$9/360*$AE$10)*(1+$AE$9/360*$AE$11)^21)</f>
        <v>#REF!</v>
      </c>
      <c r="AF34" s="18" t="e">
        <f>+($AF$8)/((1+$AF$9/360*$AF$10)*(1+$AF$9/360*$AF$11)^21)</f>
        <v>#REF!</v>
      </c>
      <c r="AG34" s="18" t="e">
        <f>+($AG$8)/((1+$AG$9/360*$AG$10)*(1+$AG$9/360*$AG$11)^21)</f>
        <v>#REF!</v>
      </c>
      <c r="AH34" s="18" t="e">
        <f>+($AH$8)/((1+$AH$9/360*$AH$10)*(1+$AH$9/360*$AH$11)^21)</f>
        <v>#REF!</v>
      </c>
      <c r="AI34" s="18" t="e">
        <f>+($AI$8)/((1+$AI$9/360*$AI$10)*(1+$AI$9/360*$AI$11)^21)</f>
        <v>#REF!</v>
      </c>
      <c r="AJ34" s="18" t="e">
        <f>+($AJ$8)/((1+$AJ$9/360*$AJ$10)*(1+$AJ$9/360*$AJ$11)^21)</f>
        <v>#REF!</v>
      </c>
      <c r="AK34" s="18" t="e">
        <f>+($AK$8)/((1+$AK$9/360*$AK$10)*(1+$AK$9/360*$AK$11)^21)</f>
        <v>#REF!</v>
      </c>
      <c r="AL34" s="18" t="e">
        <f>+($AL$8)/((1+$AL$9/360*$AL$10)*(1+$AL$9/360*$AL$11)^21)</f>
        <v>#REF!</v>
      </c>
      <c r="AM34" s="18" t="e">
        <f>+($AM$8)/((1+$AM$9/360*$AM$10)*(1+$AM$9/360*$AM$11)^21)</f>
        <v>#REF!</v>
      </c>
      <c r="AN34" s="18" t="e">
        <f>+($AN$8)/((1+$AN$9/360*$AN$10)*(1+$AN$9/360*$AN$11)^21)</f>
        <v>#REF!</v>
      </c>
      <c r="AO34" s="18" t="e">
        <f>+($AO$8)/((1+$AO$9/360*$AO$10)*(1+$AO$9/360*$AO$11)^21)</f>
        <v>#REF!</v>
      </c>
      <c r="AP34" s="18" t="e">
        <f>+($AP$8)/((1+$AP$9/360*$AP$10)*(1+$AP$9/360*$AP$11)^21)</f>
        <v>#REF!</v>
      </c>
      <c r="AQ34" s="18" t="e">
        <f>+($AQ$8)/((1+$AQ$9/360*$AQ$10)*(1+$AQ$9/360*$AQ$11)^21)</f>
        <v>#REF!</v>
      </c>
      <c r="AR34" s="18" t="e">
        <f>+($AR$8)/((1+$AR$9/360*$AR$10)*(1+$AR$9/360*$AR$11)^21)</f>
        <v>#REF!</v>
      </c>
      <c r="AS34" s="18" t="e">
        <f>+($AS$8)/((1+$AS$9/360*$AS$10)*(1+$AS$9/360*$AS$11)^21)</f>
        <v>#REF!</v>
      </c>
      <c r="AT34" s="18" t="e">
        <f>+($AT$8)/((1+$AT$9/360*$AT$10)*(1+$AT$9/360*$AT$11)^21)</f>
        <v>#REF!</v>
      </c>
      <c r="AU34" s="18" t="e">
        <f>+($AU$8)/((1+$AU$9/360*$AU$10)*(1+$AU$9/360*$AU$11)^21)</f>
        <v>#REF!</v>
      </c>
      <c r="AV34" s="18" t="e">
        <f>+($AV$8)/((1+$AV$9/360*$AV$10)*(1+$AV$9/360*$AV$11)^21)</f>
        <v>#REF!</v>
      </c>
      <c r="AW34" s="18" t="e">
        <f>+($AW$8)/((1+$AW$9/360*$AW$10)*(1+$AW$9/360*$AW$11)^21)</f>
        <v>#REF!</v>
      </c>
      <c r="AX34" s="18" t="e">
        <f>+($AX$8)/((1+$AX$9/360*$AX$10)*(1+$AX$9/360*$AX$11)^21)</f>
        <v>#REF!</v>
      </c>
    </row>
    <row r="35" spans="1:50" s="5" customFormat="1" ht="15" customHeight="1" outlineLevel="1" x14ac:dyDescent="0.25">
      <c r="A35" s="17" t="s">
        <v>32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18" t="e">
        <f>+($W$8)/((1+$W$9/360*$W$10)*(1+$W$9/360*$W$11)^22)</f>
        <v>#REF!</v>
      </c>
      <c r="X35" s="18" t="e">
        <f>+($X$8)/((1+$X$9/360*$X$10)*(1+$X$9/360*$X$11)^22)</f>
        <v>#REF!</v>
      </c>
      <c r="Y35" s="18" t="e">
        <f>+($Y$8)/((1+$Y$9/360*$Y$10)*(1+$Y$9/360*$Y$11)^22)</f>
        <v>#REF!</v>
      </c>
      <c r="Z35" s="18" t="e">
        <f>+($Z$8)/((1+$Z$9/360*$Z$10)*(1+$Z$9/360*$Z$11)^22)</f>
        <v>#REF!</v>
      </c>
      <c r="AA35" s="18" t="e">
        <f>+($AA$8)/((1+$AA$9/360*$AA$10)*(1+$AA$9/360*$AA$11)^22)</f>
        <v>#REF!</v>
      </c>
      <c r="AB35" s="18" t="e">
        <f>+($AB$8)/((1+$AB$9/360*$AB$10)*(1+$AB$9/360*$AB$11)^22)</f>
        <v>#REF!</v>
      </c>
      <c r="AC35" s="18" t="e">
        <f>+($AC$8)/((1+$AC$9/360*$AC$10)*(1+$AC$9/360*$AC$11)^22)</f>
        <v>#REF!</v>
      </c>
      <c r="AD35" s="18" t="e">
        <f>+($AD$8)/((1+$AD$9/360*$AD$10)*(1+$AD$9/360*$AD$11)^22)</f>
        <v>#REF!</v>
      </c>
      <c r="AE35" s="18" t="e">
        <f>+($AE$8)/((1+$AE$9/360*$AE$10)*(1+$AE$9/360*$AE$11)^22)</f>
        <v>#REF!</v>
      </c>
      <c r="AF35" s="18" t="e">
        <f>+($AF$8)/((1+$AF$9/360*$AF$10)*(1+$AF$9/360*$AF$11)^22)</f>
        <v>#REF!</v>
      </c>
      <c r="AG35" s="18" t="e">
        <f>+($AG$8)/((1+$AG$9/360*$AG$10)*(1+$AG$9/360*$AG$11)^22)</f>
        <v>#REF!</v>
      </c>
      <c r="AH35" s="18" t="e">
        <f>+($AH$8)/((1+$AH$9/360*$AH$10)*(1+$AH$9/360*$AH$11)^22)</f>
        <v>#REF!</v>
      </c>
      <c r="AI35" s="18" t="e">
        <f>+($AI$8)/((1+$AI$9/360*$AI$10)*(1+$AI$9/360*$AI$11)^22)</f>
        <v>#REF!</v>
      </c>
      <c r="AJ35" s="18" t="e">
        <f>+($AJ$8)/((1+$AJ$9/360*$AJ$10)*(1+$AJ$9/360*$AJ$11)^22)</f>
        <v>#REF!</v>
      </c>
      <c r="AK35" s="18" t="e">
        <f>+($AK$8)/((1+$AK$9/360*$AK$10)*(1+$AK$9/360*$AK$11)^22)</f>
        <v>#REF!</v>
      </c>
      <c r="AL35" s="18" t="e">
        <f>+($AL$8)/((1+$AL$9/360*$AL$10)*(1+$AL$9/360*$AL$11)^22)</f>
        <v>#REF!</v>
      </c>
      <c r="AM35" s="18" t="e">
        <f>+($AM$8)/((1+$AM$9/360*$AM$10)*(1+$AM$9/360*$AM$11)^22)</f>
        <v>#REF!</v>
      </c>
      <c r="AN35" s="18" t="e">
        <f>+($AN$8)/((1+$AN$9/360*$AN$10)*(1+$AN$9/360*$AN$11)^22)</f>
        <v>#REF!</v>
      </c>
      <c r="AO35" s="18" t="e">
        <f>+($AO$8)/((1+$AO$9/360*$AO$10)*(1+$AO$9/360*$AO$11)^22)</f>
        <v>#REF!</v>
      </c>
      <c r="AP35" s="18" t="e">
        <f>+($AP$8)/((1+$AP$9/360*$AP$10)*(1+$AP$9/360*$AP$11)^22)</f>
        <v>#REF!</v>
      </c>
      <c r="AQ35" s="18" t="e">
        <f>+($AQ$8)/((1+$AQ$9/360*$AQ$10)*(1+$AQ$9/360*$AQ$11)^22)</f>
        <v>#REF!</v>
      </c>
      <c r="AR35" s="18" t="e">
        <f>+($AR$8)/((1+$AR$9/360*$AR$10)*(1+$AR$9/360*$AR$11)^22)</f>
        <v>#REF!</v>
      </c>
      <c r="AS35" s="18" t="e">
        <f>+($AS$8)/((1+$AS$9/360*$AS$10)*(1+$AS$9/360*$AS$11)^22)</f>
        <v>#REF!</v>
      </c>
      <c r="AT35" s="18" t="e">
        <f>+($AT$8)/((1+$AT$9/360*$AT$10)*(1+$AT$9/360*$AT$11)^22)</f>
        <v>#REF!</v>
      </c>
      <c r="AU35" s="18" t="e">
        <f>+($AU$8)/((1+$AU$9/360*$AU$10)*(1+$AU$9/360*$AU$11)^22)</f>
        <v>#REF!</v>
      </c>
      <c r="AV35" s="18" t="e">
        <f>+($AV$8)/((1+$AV$9/360*$AV$10)*(1+$AV$9/360*$AV$11)^22)</f>
        <v>#REF!</v>
      </c>
      <c r="AW35" s="18" t="e">
        <f>+($AW$8)/((1+$AW$9/360*$AW$10)*(1+$AW$9/360*$AW$11)^22)</f>
        <v>#REF!</v>
      </c>
      <c r="AX35" s="18" t="e">
        <f>+($AX$8)/((1+$AX$9/360*$AX$10)*(1+$AX$9/360*$AX$11)^22)</f>
        <v>#REF!</v>
      </c>
    </row>
    <row r="36" spans="1:50" s="5" customFormat="1" ht="15" customHeight="1" outlineLevel="1" x14ac:dyDescent="0.25">
      <c r="A36" s="17" t="s">
        <v>33</v>
      </c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18" t="e">
        <f>+($X$8)/((1+$X$9/360*$X$10)*(1+$X$9/360*$X$11)^23)</f>
        <v>#REF!</v>
      </c>
      <c r="Y36" s="18" t="e">
        <f>+($Y$8)/((1+$Y$9/360*$Y$10)*(1+$Y$9/360*$Y$11)^23)</f>
        <v>#REF!</v>
      </c>
      <c r="Z36" s="18" t="e">
        <f>+($Z$8)/((1+$Z$9/360*$Z$10)*(1+$Z$9/360*$Z$11)^23)</f>
        <v>#REF!</v>
      </c>
      <c r="AA36" s="18" t="e">
        <f>+($AA$8)/((1+$AA$9/360*$AA$10)*(1+$AA$9/360*$AA$11)^23)</f>
        <v>#REF!</v>
      </c>
      <c r="AB36" s="18" t="e">
        <f>+($AB$8)/((1+$AB$9/360*$AB$10)*(1+$AB$9/360*$AB$11)^23)</f>
        <v>#REF!</v>
      </c>
      <c r="AC36" s="18" t="e">
        <f>+($AC$8)/((1+$AC$9/360*$AC$10)*(1+$AC$9/360*$AC$11)^23)</f>
        <v>#REF!</v>
      </c>
      <c r="AD36" s="18" t="e">
        <f>+($AD$8)/((1+$AD$9/360*$AD$10)*(1+$AD$9/360*$AD$11)^23)</f>
        <v>#REF!</v>
      </c>
      <c r="AE36" s="18" t="e">
        <f>+($AE$8)/((1+$AE$9/360*$AE$10)*(1+$AE$9/360*$AE$11)^23)</f>
        <v>#REF!</v>
      </c>
      <c r="AF36" s="18" t="e">
        <f>+($AF$8)/((1+$AF$9/360*$AF$10)*(1+$AF$9/360*$AF$11)^23)</f>
        <v>#REF!</v>
      </c>
      <c r="AG36" s="18" t="e">
        <f>+($AG$8)/((1+$AG$9/360*$AG$10)*(1+$AG$9/360*$AG$11)^23)</f>
        <v>#REF!</v>
      </c>
      <c r="AH36" s="18" t="e">
        <f>+($AH$8)/((1+$AH$9/360*$AH$10)*(1+$AH$9/360*$AH$11)^23)</f>
        <v>#REF!</v>
      </c>
      <c r="AI36" s="18" t="e">
        <f>+($AI$8)/((1+$AI$9/360*$AI$10)*(1+$AI$9/360*$AI$11)^23)</f>
        <v>#REF!</v>
      </c>
      <c r="AJ36" s="18" t="e">
        <f>+($AJ$8)/((1+$AJ$9/360*$AJ$10)*(1+$AJ$9/360*$AJ$11)^23)</f>
        <v>#REF!</v>
      </c>
      <c r="AK36" s="18" t="e">
        <f>+($AK$8)/((1+$AK$9/360*$AK$10)*(1+$AK$9/360*$AK$11)^23)</f>
        <v>#REF!</v>
      </c>
      <c r="AL36" s="18" t="e">
        <f>+($AL$8)/((1+$AL$9/360*$AL$10)*(1+$AL$9/360*$AL$11)^23)</f>
        <v>#REF!</v>
      </c>
      <c r="AM36" s="18" t="e">
        <f>+($AM$8)/((1+$AM$9/360*$AM$10)*(1+$AM$9/360*$AM$11)^23)</f>
        <v>#REF!</v>
      </c>
      <c r="AN36" s="18" t="e">
        <f>+($AN$8)/((1+$AN$9/360*$AN$10)*(1+$AN$9/360*$AN$11)^23)</f>
        <v>#REF!</v>
      </c>
      <c r="AO36" s="18" t="e">
        <f>+($AO$8)/((1+$AO$9/360*$AO$10)*(1+$AO$9/360*$AO$11)^23)</f>
        <v>#REF!</v>
      </c>
      <c r="AP36" s="18" t="e">
        <f>+($AP$8)/((1+$AP$9/360*$AP$10)*(1+$AP$9/360*$AP$11)^23)</f>
        <v>#REF!</v>
      </c>
      <c r="AQ36" s="18" t="e">
        <f>+($AQ$8)/((1+$AQ$9/360*$AQ$10)*(1+$AQ$9/360*$AQ$11)^23)</f>
        <v>#REF!</v>
      </c>
      <c r="AR36" s="18" t="e">
        <f>+($AR$8)/((1+$AR$9/360*$AR$10)*(1+$AR$9/360*$AR$11)^23)</f>
        <v>#REF!</v>
      </c>
      <c r="AS36" s="18" t="e">
        <f>+($AS$8)/((1+$AS$9/360*$AS$10)*(1+$AS$9/360*$AS$11)^23)</f>
        <v>#REF!</v>
      </c>
      <c r="AT36" s="18" t="e">
        <f>+($AT$8)/((1+$AT$9/360*$AT$10)*(1+$AT$9/360*$AT$11)^23)</f>
        <v>#REF!</v>
      </c>
      <c r="AU36" s="18" t="e">
        <f>+($AU$8)/((1+$AU$9/360*$AU$10)*(1+$AU$9/360*$AU$11)^23)</f>
        <v>#REF!</v>
      </c>
      <c r="AV36" s="18" t="e">
        <f>+($AV$8)/((1+$AV$9/360*$AV$10)*(1+$AV$9/360*$AV$11)^23)</f>
        <v>#REF!</v>
      </c>
      <c r="AW36" s="18" t="e">
        <f>+($AW$8)/((1+$AW$9/360*$AW$10)*(1+$AW$9/360*$AW$11)^23)</f>
        <v>#REF!</v>
      </c>
      <c r="AX36" s="18" t="e">
        <f>+($AX$8)/((1+$AX$9/360*$AX$10)*(1+$AX$9/360*$AX$11)^23)</f>
        <v>#REF!</v>
      </c>
    </row>
    <row r="37" spans="1:50" s="5" customFormat="1" ht="15" customHeight="1" outlineLevel="1" x14ac:dyDescent="0.25">
      <c r="A37" s="17" t="s">
        <v>34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18" t="e">
        <f>+($Y$8)/((1+$Y$9/360*$Y$10)*(1+$Y$9/360*$Y$11)^24)</f>
        <v>#REF!</v>
      </c>
      <c r="Z37" s="18" t="e">
        <f>+($Z$8)/((1+$Z$9/360*$Z$10)*(1+$Z$9/360*$Z$11)^24)</f>
        <v>#REF!</v>
      </c>
      <c r="AA37" s="18" t="e">
        <f>+($AA$8)/((1+$AA$9/360*$AA$10)*(1+$AA$9/360*$AA$11)^24)</f>
        <v>#REF!</v>
      </c>
      <c r="AB37" s="18" t="e">
        <f>+($AB$8)/((1+$AB$9/360*$AB$10)*(1+$AB$9/360*$AB$11)^24)</f>
        <v>#REF!</v>
      </c>
      <c r="AC37" s="18" t="e">
        <f>+($AC$8)/((1+$AC$9/360*$AC$10)*(1+$AC$9/360*$AC$11)^24)</f>
        <v>#REF!</v>
      </c>
      <c r="AD37" s="18" t="e">
        <f>+($AD$8)/((1+$AD$9/360*$AD$10)*(1+$AD$9/360*$AD$11)^24)</f>
        <v>#REF!</v>
      </c>
      <c r="AE37" s="18" t="e">
        <f>+($AE$8)/((1+$AE$9/360*$AE$10)*(1+$AE$9/360*$AE$11)^24)</f>
        <v>#REF!</v>
      </c>
      <c r="AF37" s="18" t="e">
        <f>+($AF$8)/((1+$AF$9/360*$AF$10)*(1+$AF$9/360*$AF$11)^24)</f>
        <v>#REF!</v>
      </c>
      <c r="AG37" s="18" t="e">
        <f>+($AG$8)/((1+$AG$9/360*$AG$10)*(1+$AG$9/360*$AG$11)^24)</f>
        <v>#REF!</v>
      </c>
      <c r="AH37" s="18" t="e">
        <f>+($AH$8)/((1+$AH$9/360*$AH$10)*(1+$AH$9/360*$AH$11)^24)</f>
        <v>#REF!</v>
      </c>
      <c r="AI37" s="18" t="e">
        <f>+($AI$8)/((1+$AI$9/360*$AI$10)*(1+$AI$9/360*$AI$11)^24)</f>
        <v>#REF!</v>
      </c>
      <c r="AJ37" s="18" t="e">
        <f>+($AJ$8)/((1+$AJ$9/360*$AJ$10)*(1+$AJ$9/360*$AJ$11)^24)</f>
        <v>#REF!</v>
      </c>
      <c r="AK37" s="18" t="e">
        <f>+($AK$8)/((1+$AK$9/360*$AK$10)*(1+$AK$9/360*$AK$11)^24)</f>
        <v>#REF!</v>
      </c>
      <c r="AL37" s="18" t="e">
        <f>+($AL$8)/((1+$AL$9/360*$AL$10)*(1+$AL$9/360*$AL$11)^24)</f>
        <v>#REF!</v>
      </c>
      <c r="AM37" s="18" t="e">
        <f>+($AM$8)/((1+$AM$9/360*$AM$10)*(1+$AM$9/360*$AM$11)^24)</f>
        <v>#REF!</v>
      </c>
      <c r="AN37" s="18" t="e">
        <f>+($AN$8)/((1+$AN$9/360*$AN$10)*(1+$AN$9/360*$AN$11)^24)</f>
        <v>#REF!</v>
      </c>
      <c r="AO37" s="18" t="e">
        <f>+($AO$8)/((1+$AO$9/360*$AO$10)*(1+$AO$9/360*$AO$11)^24)</f>
        <v>#REF!</v>
      </c>
      <c r="AP37" s="18" t="e">
        <f>+($AP$8)/((1+$AP$9/360*$AP$10)*(1+$AP$9/360*$AP$11)^24)</f>
        <v>#REF!</v>
      </c>
      <c r="AQ37" s="18" t="e">
        <f>+($AQ$8)/((1+$AQ$9/360*$AQ$10)*(1+$AQ$9/360*$AQ$11)^24)</f>
        <v>#REF!</v>
      </c>
      <c r="AR37" s="18" t="e">
        <f>+($AR$8)/((1+$AR$9/360*$AR$10)*(1+$AR$9/360*$AR$11)^24)</f>
        <v>#REF!</v>
      </c>
      <c r="AS37" s="18" t="e">
        <f>+($AS$8)/((1+$AS$9/360*$AS$10)*(1+$AS$9/360*$AS$11)^24)</f>
        <v>#REF!</v>
      </c>
      <c r="AT37" s="18" t="e">
        <f>+($AT$8)/((1+$AT$9/360*$AT$10)*(1+$AT$9/360*$AT$11)^24)</f>
        <v>#REF!</v>
      </c>
      <c r="AU37" s="18" t="e">
        <f>+($AU$8)/((1+$AU$9/360*$AU$10)*(1+$AU$9/360*$AU$11)^24)</f>
        <v>#REF!</v>
      </c>
      <c r="AV37" s="18" t="e">
        <f>+($AV$8)/((1+$AV$9/360*$AV$10)*(1+$AV$9/360*$AV$11)^24)</f>
        <v>#REF!</v>
      </c>
      <c r="AW37" s="18" t="e">
        <f>+($AW$8)/((1+$AW$9/360*$AW$10)*(1+$AW$9/360*$AW$11)^24)</f>
        <v>#REF!</v>
      </c>
      <c r="AX37" s="18" t="e">
        <f>+($AX$8)/((1+$AX$9/360*$AX$10)*(1+$AX$9/360*$AX$11)^24)</f>
        <v>#REF!</v>
      </c>
    </row>
    <row r="38" spans="1:50" s="5" customFormat="1" ht="15" customHeight="1" outlineLevel="1" x14ac:dyDescent="0.25">
      <c r="A38" s="17" t="s">
        <v>35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18" t="e">
        <f>+($Z$8)/((1+$Z$9/360*$Z$10)*(1+$Z$9/360*$Z$11)^25)</f>
        <v>#REF!</v>
      </c>
      <c r="AA38" s="18" t="e">
        <f>+($AA$8)/((1+$AA$9/360*$AA$10)*(1+$AA$9/360*$AA$11)^25)</f>
        <v>#REF!</v>
      </c>
      <c r="AB38" s="18" t="e">
        <f>+($AB$8)/((1+$AB$9/360*$AB$10)*(1+$AB$9/360*$AB$11)^25)</f>
        <v>#REF!</v>
      </c>
      <c r="AC38" s="18" t="e">
        <f>+($AC$8)/((1+$AC$9/360*$AC$10)*(1+$AC$9/360*$AC$11)^25)</f>
        <v>#REF!</v>
      </c>
      <c r="AD38" s="18" t="e">
        <f>+($AD$8)/((1+$AD$9/360*$AD$10)*(1+$AD$9/360*$AD$11)^25)</f>
        <v>#REF!</v>
      </c>
      <c r="AE38" s="18" t="e">
        <f>+($AE$8)/((1+$AE$9/360*$AE$10)*(1+$AE$9/360*$AE$11)^25)</f>
        <v>#REF!</v>
      </c>
      <c r="AF38" s="18" t="e">
        <f>+($AF$8)/((1+$AF$9/360*$AF$10)*(1+$AF$9/360*$AF$11)^25)</f>
        <v>#REF!</v>
      </c>
      <c r="AG38" s="18" t="e">
        <f>+($AG$8)/((1+$AG$9/360*$AG$10)*(1+$AG$9/360*$AG$11)^25)</f>
        <v>#REF!</v>
      </c>
      <c r="AH38" s="18" t="e">
        <f>+($AH$8)/((1+$AH$9/360*$AH$10)*(1+$AH$9/360*$AH$11)^25)</f>
        <v>#REF!</v>
      </c>
      <c r="AI38" s="18" t="e">
        <f>+($AI$8)/((1+$AI$9/360*$AI$10)*(1+$AI$9/360*$AI$11)^25)</f>
        <v>#REF!</v>
      </c>
      <c r="AJ38" s="18" t="e">
        <f>+($AJ$8)/((1+$AJ$9/360*$AJ$10)*(1+$AJ$9/360*$AJ$11)^25)</f>
        <v>#REF!</v>
      </c>
      <c r="AK38" s="18" t="e">
        <f>+($AK$8)/((1+$AK$9/360*$AK$10)*(1+$AK$9/360*$AK$11)^25)</f>
        <v>#REF!</v>
      </c>
      <c r="AL38" s="18" t="e">
        <f>+($AL$8)/((1+$AL$9/360*$AL$10)*(1+$AL$9/360*$AL$11)^25)</f>
        <v>#REF!</v>
      </c>
      <c r="AM38" s="18" t="e">
        <f>+($AM$8)/((1+$AM$9/360*$AM$10)*(1+$AM$9/360*$AM$11)^25)</f>
        <v>#REF!</v>
      </c>
      <c r="AN38" s="18" t="e">
        <f>+($AN$8)/((1+$AN$9/360*$AN$10)*(1+$AN$9/360*$AN$11)^25)</f>
        <v>#REF!</v>
      </c>
      <c r="AO38" s="18" t="e">
        <f>+($AO$8)/((1+$AO$9/360*$AO$10)*(1+$AO$9/360*$AO$11)^25)</f>
        <v>#REF!</v>
      </c>
      <c r="AP38" s="18" t="e">
        <f>+($AP$8)/((1+$AP$9/360*$AP$10)*(1+$AP$9/360*$AP$11)^25)</f>
        <v>#REF!</v>
      </c>
      <c r="AQ38" s="18" t="e">
        <f>+($AQ$8)/((1+$AQ$9/360*$AQ$10)*(1+$AQ$9/360*$AQ$11)^25)</f>
        <v>#REF!</v>
      </c>
      <c r="AR38" s="18" t="e">
        <f>+($AR$8)/((1+$AR$9/360*$AR$10)*(1+$AR$9/360*$AR$11)^25)</f>
        <v>#REF!</v>
      </c>
      <c r="AS38" s="18" t="e">
        <f>+($AS$8)/((1+$AS$9/360*$AS$10)*(1+$AS$9/360*$AS$11)^25)</f>
        <v>#REF!</v>
      </c>
      <c r="AT38" s="18" t="e">
        <f>+($AT$8)/((1+$AT$9/360*$AT$10)*(1+$AT$9/360*$AT$11)^25)</f>
        <v>#REF!</v>
      </c>
      <c r="AU38" s="18" t="e">
        <f>+($AU$8)/((1+$AU$9/360*$AU$10)*(1+$AU$9/360*$AU$11)^25)</f>
        <v>#REF!</v>
      </c>
      <c r="AV38" s="18" t="e">
        <f>+($AV$8)/((1+$AV$9/360*$AV$10)*(1+$AV$9/360*$AV$11)^25)</f>
        <v>#REF!</v>
      </c>
      <c r="AW38" s="18" t="e">
        <f>+($AW$8)/((1+$AW$9/360*$AW$10)*(1+$AW$9/360*$AW$11)^25)</f>
        <v>#REF!</v>
      </c>
      <c r="AX38" s="18" t="e">
        <f>+($AX$8)/((1+$AX$9/360*$AX$10)*(1+$AX$9/360*$AX$11)^25)</f>
        <v>#REF!</v>
      </c>
    </row>
    <row r="39" spans="1:50" s="5" customFormat="1" ht="15" customHeight="1" outlineLevel="1" x14ac:dyDescent="0.25">
      <c r="A39" s="17" t="s">
        <v>36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18" t="e">
        <f>+($AA$8)/((1+$AA$9/360*$AA$10)*(1+$AA$9/360*$AA$11)^26)</f>
        <v>#REF!</v>
      </c>
      <c r="AB39" s="18" t="e">
        <f>+($AB$8)/((1+$AB$9/360*$AB$10)*(1+$AB$9/360*$AB$11)^26)</f>
        <v>#REF!</v>
      </c>
      <c r="AC39" s="18" t="e">
        <f>+($AC$8)/((1+$AC$9/360*$AC$10)*(1+$AC$9/360*$AC$11)^26)</f>
        <v>#REF!</v>
      </c>
      <c r="AD39" s="18" t="e">
        <f>+($AD$8)/((1+$AD$9/360*$AD$10)*(1+$AD$9/360*$AD$11)^26)</f>
        <v>#REF!</v>
      </c>
      <c r="AE39" s="18" t="e">
        <f>+($AE$8)/((1+$AE$9/360*$AE$10)*(1+$AE$9/360*$AE$11)^26)</f>
        <v>#REF!</v>
      </c>
      <c r="AF39" s="18" t="e">
        <f>+($AF$8)/((1+$AF$9/360*$AF$10)*(1+$AF$9/360*$AF$11)^26)</f>
        <v>#REF!</v>
      </c>
      <c r="AG39" s="18" t="e">
        <f>+($AG$8)/((1+$AG$9/360*$AG$10)*(1+$AG$9/360*$AG$11)^26)</f>
        <v>#REF!</v>
      </c>
      <c r="AH39" s="18" t="e">
        <f>+($AH$8)/((1+$AH$9/360*$AH$10)*(1+$AH$9/360*$AH$11)^26)</f>
        <v>#REF!</v>
      </c>
      <c r="AI39" s="18" t="e">
        <f>+($AI$8)/((1+$AI$9/360*$AI$10)*(1+$AI$9/360*$AI$11)^26)</f>
        <v>#REF!</v>
      </c>
      <c r="AJ39" s="18" t="e">
        <f>+($AJ$8)/((1+$AJ$9/360*$AJ$10)*(1+$AJ$9/360*$AJ$11)^26)</f>
        <v>#REF!</v>
      </c>
      <c r="AK39" s="18" t="e">
        <f>+($AK$8)/((1+$AK$9/360*$AK$10)*(1+$AK$9/360*$AK$11)^26)</f>
        <v>#REF!</v>
      </c>
      <c r="AL39" s="18" t="e">
        <f>+($AL$8)/((1+$AL$9/360*$AL$10)*(1+$AL$9/360*$AL$11)^26)</f>
        <v>#REF!</v>
      </c>
      <c r="AM39" s="18" t="e">
        <f>+($AM$8)/((1+$AM$9/360*$AM$10)*(1+$AM$9/360*$AM$11)^26)</f>
        <v>#REF!</v>
      </c>
      <c r="AN39" s="18" t="e">
        <f>+($AN$8)/((1+$AN$9/360*$AN$10)*(1+$AN$9/360*$AN$11)^26)</f>
        <v>#REF!</v>
      </c>
      <c r="AO39" s="18" t="e">
        <f>+($AO$8)/((1+$AO$9/360*$AO$10)*(1+$AO$9/360*$AO$11)^26)</f>
        <v>#REF!</v>
      </c>
      <c r="AP39" s="18" t="e">
        <f>+($AP$8)/((1+$AP$9/360*$AP$10)*(1+$AP$9/360*$AP$11)^26)</f>
        <v>#REF!</v>
      </c>
      <c r="AQ39" s="18" t="e">
        <f>+($AQ$8)/((1+$AQ$9/360*$AQ$10)*(1+$AQ$9/360*$AQ$11)^26)</f>
        <v>#REF!</v>
      </c>
      <c r="AR39" s="18" t="e">
        <f>+($AR$8)/((1+$AR$9/360*$AR$10)*(1+$AR$9/360*$AR$11)^26)</f>
        <v>#REF!</v>
      </c>
      <c r="AS39" s="18" t="e">
        <f>+($AS$8)/((1+$AS$9/360*$AS$10)*(1+$AS$9/360*$AS$11)^26)</f>
        <v>#REF!</v>
      </c>
      <c r="AT39" s="18" t="e">
        <f>+($AT$8)/((1+$AT$9/360*$AT$10)*(1+$AT$9/360*$AT$11)^26)</f>
        <v>#REF!</v>
      </c>
      <c r="AU39" s="18" t="e">
        <f>+($AU$8)/((1+$AU$9/360*$AU$10)*(1+$AU$9/360*$AU$11)^26)</f>
        <v>#REF!</v>
      </c>
      <c r="AV39" s="18" t="e">
        <f>+($AV$8)/((1+$AV$9/360*$AV$10)*(1+$AV$9/360*$AV$11)^26)</f>
        <v>#REF!</v>
      </c>
      <c r="AW39" s="18" t="e">
        <f>+($AW$8)/((1+$AW$9/360*$AW$10)*(1+$AW$9/360*$AW$11)^26)</f>
        <v>#REF!</v>
      </c>
      <c r="AX39" s="18" t="e">
        <f>+($AX$8)/((1+$AX$9/360*$AX$10)*(1+$AX$9/360*$AX$11)^26)</f>
        <v>#REF!</v>
      </c>
    </row>
    <row r="40" spans="1:50" s="5" customFormat="1" ht="15" customHeight="1" outlineLevel="1" x14ac:dyDescent="0.25">
      <c r="A40" s="17" t="s">
        <v>37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18" t="e">
        <f>+($AB$8)/((1+$AB$9/360*$AB$10)*(1+$AB$9/360*$AB$11)^27)</f>
        <v>#REF!</v>
      </c>
      <c r="AC40" s="18" t="e">
        <f>+($AC$8)/((1+$AC$9/360*$AC$10)*(1+$AC$9/360*$AC$11)^27)</f>
        <v>#REF!</v>
      </c>
      <c r="AD40" s="18" t="e">
        <f>+($AD$8)/((1+$AD$9/360*$AD$10)*(1+$AD$9/360*$AD$11)^27)</f>
        <v>#REF!</v>
      </c>
      <c r="AE40" s="18" t="e">
        <f>+($AE$8)/((1+$AE$9/360*$AE$10)*(1+$AE$9/360*$AE$11)^27)</f>
        <v>#REF!</v>
      </c>
      <c r="AF40" s="18" t="e">
        <f>+($AF$8)/((1+$AF$9/360*$AF$10)*(1+$AF$9/360*$AF$11)^27)</f>
        <v>#REF!</v>
      </c>
      <c r="AG40" s="18" t="e">
        <f>+($AG$8)/((1+$AG$9/360*$AG$10)*(1+$AG$9/360*$AG$11)^27)</f>
        <v>#REF!</v>
      </c>
      <c r="AH40" s="18" t="e">
        <f>+($AH$8)/((1+$AH$9/360*$AH$10)*(1+$AH$9/360*$AH$11)^27)</f>
        <v>#REF!</v>
      </c>
      <c r="AI40" s="18" t="e">
        <f>+($AI$8)/((1+$AI$9/360*$AI$10)*(1+$AI$9/360*$AI$11)^27)</f>
        <v>#REF!</v>
      </c>
      <c r="AJ40" s="18" t="e">
        <f>+($AJ$8)/((1+$AJ$9/360*$AJ$10)*(1+$AJ$9/360*$AJ$11)^27)</f>
        <v>#REF!</v>
      </c>
      <c r="AK40" s="18" t="e">
        <f>+($AK$8)/((1+$AK$9/360*$AK$10)*(1+$AK$9/360*$AK$11)^27)</f>
        <v>#REF!</v>
      </c>
      <c r="AL40" s="18" t="e">
        <f>+($AL$8)/((1+$AL$9/360*$AL$10)*(1+$AL$9/360*$AL$11)^27)</f>
        <v>#REF!</v>
      </c>
      <c r="AM40" s="18" t="e">
        <f>+($AM$8)/((1+$AM$9/360*$AM$10)*(1+$AM$9/360*$AM$11)^27)</f>
        <v>#REF!</v>
      </c>
      <c r="AN40" s="18" t="e">
        <f>+($AN$8)/((1+$AN$9/360*$AN$10)*(1+$AN$9/360*$AN$11)^27)</f>
        <v>#REF!</v>
      </c>
      <c r="AO40" s="18" t="e">
        <f>+($AO$8)/((1+$AO$9/360*$AO$10)*(1+$AO$9/360*$AO$11)^27)</f>
        <v>#REF!</v>
      </c>
      <c r="AP40" s="18" t="e">
        <f>+($AP$8)/((1+$AP$9/360*$AP$10)*(1+$AP$9/360*$AP$11)^27)</f>
        <v>#REF!</v>
      </c>
      <c r="AQ40" s="18" t="e">
        <f>+($AQ$8)/((1+$AQ$9/360*$AQ$10)*(1+$AQ$9/360*$AQ$11)^27)</f>
        <v>#REF!</v>
      </c>
      <c r="AR40" s="18" t="e">
        <f>+($AR$8)/((1+$AR$9/360*$AR$10)*(1+$AR$9/360*$AR$11)^27)</f>
        <v>#REF!</v>
      </c>
      <c r="AS40" s="18" t="e">
        <f>+($AS$8)/((1+$AS$9/360*$AS$10)*(1+$AS$9/360*$AS$11)^27)</f>
        <v>#REF!</v>
      </c>
      <c r="AT40" s="18" t="e">
        <f>+($AT$8)/((1+$AT$9/360*$AT$10)*(1+$AT$9/360*$AT$11)^27)</f>
        <v>#REF!</v>
      </c>
      <c r="AU40" s="18" t="e">
        <f>+($AU$8)/((1+$AU$9/360*$AU$10)*(1+$AU$9/360*$AU$11)^27)</f>
        <v>#REF!</v>
      </c>
      <c r="AV40" s="18" t="e">
        <f>+($AV$8)/((1+$AV$9/360*$AV$10)*(1+$AV$9/360*$AV$11)^27)</f>
        <v>#REF!</v>
      </c>
      <c r="AW40" s="18" t="e">
        <f>+($AW$8)/((1+$AW$9/360*$AW$10)*(1+$AW$9/360*$AW$11)^27)</f>
        <v>#REF!</v>
      </c>
      <c r="AX40" s="18" t="e">
        <f>+($AX$8)/((1+$AX$9/360*$AX$10)*(1+$AX$9/360*$AX$11)^27)</f>
        <v>#REF!</v>
      </c>
    </row>
    <row r="41" spans="1:50" s="5" customFormat="1" ht="15" customHeight="1" outlineLevel="1" x14ac:dyDescent="0.25">
      <c r="A41" s="17" t="s">
        <v>38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18" t="e">
        <f>+($AC$8)/((1+$AC$9/360*$AC$10)*(1+$AC$9/360*$AC$11)^28)</f>
        <v>#REF!</v>
      </c>
      <c r="AD41" s="18" t="e">
        <f>+($AD$8)/((1+$AD$9/360*$AD$10)*(1+$AD$9/360*$AD$11)^28)</f>
        <v>#REF!</v>
      </c>
      <c r="AE41" s="18" t="e">
        <f>+($AE$8)/((1+$AE$9/360*$AE$10)*(1+$AE$9/360*$AE$11)^28)</f>
        <v>#REF!</v>
      </c>
      <c r="AF41" s="18" t="e">
        <f>+($AF$8)/((1+$AF$9/360*$AF$10)*(1+$AF$9/360*$AF$11)^28)</f>
        <v>#REF!</v>
      </c>
      <c r="AG41" s="18" t="e">
        <f>+($AG$8)/((1+$AG$9/360*$AG$10)*(1+$AG$9/360*$AG$11)^28)</f>
        <v>#REF!</v>
      </c>
      <c r="AH41" s="18" t="e">
        <f>+($AH$8)/((1+$AH$9/360*$AH$10)*(1+$AH$9/360*$AH$11)^28)</f>
        <v>#REF!</v>
      </c>
      <c r="AI41" s="18" t="e">
        <f>+($AI$8)/((1+$AI$9/360*$AI$10)*(1+$AI$9/360*$AI$11)^28)</f>
        <v>#REF!</v>
      </c>
      <c r="AJ41" s="18" t="e">
        <f>+($AJ$8)/((1+$AJ$9/360*$AJ$10)*(1+$AJ$9/360*$AJ$11)^28)</f>
        <v>#REF!</v>
      </c>
      <c r="AK41" s="18" t="e">
        <f>+($AK$8)/((1+$AK$9/360*$AK$10)*(1+$AK$9/360*$AK$11)^28)</f>
        <v>#REF!</v>
      </c>
      <c r="AL41" s="18" t="e">
        <f>+($AL$8)/((1+$AL$9/360*$AL$10)*(1+$AL$9/360*$AL$11)^28)</f>
        <v>#REF!</v>
      </c>
      <c r="AM41" s="18" t="e">
        <f>+($AM$8)/((1+$AM$9/360*$AM$10)*(1+$AM$9/360*$AM$11)^28)</f>
        <v>#REF!</v>
      </c>
      <c r="AN41" s="18" t="e">
        <f>+($AN$8)/((1+$AN$9/360*$AN$10)*(1+$AN$9/360*$AN$11)^28)</f>
        <v>#REF!</v>
      </c>
      <c r="AO41" s="18" t="e">
        <f>+($AO$8)/((1+$AO$9/360*$AO$10)*(1+$AO$9/360*$AO$11)^28)</f>
        <v>#REF!</v>
      </c>
      <c r="AP41" s="18" t="e">
        <f>+($AP$8)/((1+$AP$9/360*$AP$10)*(1+$AP$9/360*$AP$11)^28)</f>
        <v>#REF!</v>
      </c>
      <c r="AQ41" s="18" t="e">
        <f>+($AQ$8)/((1+$AQ$9/360*$AQ$10)*(1+$AQ$9/360*$AQ$11)^28)</f>
        <v>#REF!</v>
      </c>
      <c r="AR41" s="18" t="e">
        <f>+($AR$8)/((1+$AR$9/360*$AR$10)*(1+$AR$9/360*$AR$11)^28)</f>
        <v>#REF!</v>
      </c>
      <c r="AS41" s="18" t="e">
        <f>+($AS$8)/((1+$AS$9/360*$AS$10)*(1+$AS$9/360*$AS$11)^28)</f>
        <v>#REF!</v>
      </c>
      <c r="AT41" s="18" t="e">
        <f>+($AT$8)/((1+$AT$9/360*$AT$10)*(1+$AT$9/360*$AT$11)^28)</f>
        <v>#REF!</v>
      </c>
      <c r="AU41" s="18" t="e">
        <f>+($AU$8)/((1+$AU$9/360*$AU$10)*(1+$AU$9/360*$AU$11)^28)</f>
        <v>#REF!</v>
      </c>
      <c r="AV41" s="18" t="e">
        <f>+($AV$8)/((1+$AV$9/360*$AV$10)*(1+$AV$9/360*$AV$11)^28)</f>
        <v>#REF!</v>
      </c>
      <c r="AW41" s="18" t="e">
        <f>+($AW$8)/((1+$AW$9/360*$AW$10)*(1+$AW$9/360*$AW$11)^28)</f>
        <v>#REF!</v>
      </c>
      <c r="AX41" s="18" t="e">
        <f>+($AX$8)/((1+$AX$9/360*$AX$10)*(1+$AX$9/360*$AX$11)^28)</f>
        <v>#REF!</v>
      </c>
    </row>
    <row r="42" spans="1:50" s="5" customFormat="1" ht="15" customHeight="1" outlineLevel="1" x14ac:dyDescent="0.25">
      <c r="A42" s="17" t="s">
        <v>39</v>
      </c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18" t="e">
        <f>+($AD$8)/((1+$AD$9/360*$AD$10)*(1+$AD$9/360*$AD$11)^29)</f>
        <v>#REF!</v>
      </c>
      <c r="AE42" s="18" t="e">
        <f>+($AE$8)/((1+$AE$9/360*$AE$10)*(1+$AE$9/360*$AE$11)^29)</f>
        <v>#REF!</v>
      </c>
      <c r="AF42" s="18" t="e">
        <f>+($AF$8)/((1+$AF$9/360*$AF$10)*(1+$AF$9/360*$AF$11)^29)</f>
        <v>#REF!</v>
      </c>
      <c r="AG42" s="18" t="e">
        <f>+($AG$8)/((1+$AG$9/360*$AG$10)*(1+$AG$9/360*$AG$11)^29)</f>
        <v>#REF!</v>
      </c>
      <c r="AH42" s="18" t="e">
        <f>+($AH$8)/((1+$AH$9/360*$AH$10)*(1+$AH$9/360*$AH$11)^29)</f>
        <v>#REF!</v>
      </c>
      <c r="AI42" s="18" t="e">
        <f>+($AI$8)/((1+$AI$9/360*$AI$10)*(1+$AI$9/360*$AI$11)^29)</f>
        <v>#REF!</v>
      </c>
      <c r="AJ42" s="18" t="e">
        <f>+($AJ$8)/((1+$AJ$9/360*$AJ$10)*(1+$AJ$9/360*$AJ$11)^29)</f>
        <v>#REF!</v>
      </c>
      <c r="AK42" s="18" t="e">
        <f>+($AK$8)/((1+$AK$9/360*$AK$10)*(1+$AK$9/360*$AK$11)^29)</f>
        <v>#REF!</v>
      </c>
      <c r="AL42" s="18" t="e">
        <f>+($AL$8)/((1+$AL$9/360*$AL$10)*(1+$AL$9/360*$AL$11)^29)</f>
        <v>#REF!</v>
      </c>
      <c r="AM42" s="18" t="e">
        <f>+($AM$8)/((1+$AM$9/360*$AM$10)*(1+$AM$9/360*$AM$11)^29)</f>
        <v>#REF!</v>
      </c>
      <c r="AN42" s="18" t="e">
        <f>+($AN$8)/((1+$AN$9/360*$AN$10)*(1+$AN$9/360*$AN$11)^29)</f>
        <v>#REF!</v>
      </c>
      <c r="AO42" s="18" t="e">
        <f>+($AO$8)/((1+$AO$9/360*$AO$10)*(1+$AO$9/360*$AO$11)^29)</f>
        <v>#REF!</v>
      </c>
      <c r="AP42" s="18" t="e">
        <f>+($AP$8)/((1+$AP$9/360*$AP$10)*(1+$AP$9/360*$AP$11)^29)</f>
        <v>#REF!</v>
      </c>
      <c r="AQ42" s="18" t="e">
        <f>+($AQ$8)/((1+$AQ$9/360*$AQ$10)*(1+$AQ$9/360*$AQ$11)^29)</f>
        <v>#REF!</v>
      </c>
      <c r="AR42" s="18" t="e">
        <f>+($AR$8)/((1+$AR$9/360*$AR$10)*(1+$AR$9/360*$AR$11)^29)</f>
        <v>#REF!</v>
      </c>
      <c r="AS42" s="18" t="e">
        <f>+($AS$8)/((1+$AS$9/360*$AS$10)*(1+$AS$9/360*$AS$11)^29)</f>
        <v>#REF!</v>
      </c>
      <c r="AT42" s="18" t="e">
        <f>+($AT$8)/((1+$AT$9/360*$AT$10)*(1+$AT$9/360*$AT$11)^29)</f>
        <v>#REF!</v>
      </c>
      <c r="AU42" s="18" t="e">
        <f>+($AU$8)/((1+$AU$9/360*$AU$10)*(1+$AU$9/360*$AU$11)^29)</f>
        <v>#REF!</v>
      </c>
      <c r="AV42" s="18" t="e">
        <f>+($AV$8)/((1+$AV$9/360*$AV$10)*(1+$AV$9/360*$AV$11)^29)</f>
        <v>#REF!</v>
      </c>
      <c r="AW42" s="18" t="e">
        <f>+($AW$8)/((1+$AW$9/360*$AW$10)*(1+$AW$9/360*$AW$11)^29)</f>
        <v>#REF!</v>
      </c>
      <c r="AX42" s="18" t="e">
        <f>+($AX$8)/((1+$AX$9/360*$AX$10)*(1+$AX$9/360*$AX$11)^29)</f>
        <v>#REF!</v>
      </c>
    </row>
    <row r="43" spans="1:50" s="5" customFormat="1" ht="15" customHeight="1" outlineLevel="1" x14ac:dyDescent="0.25">
      <c r="A43" s="17" t="s">
        <v>40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18" t="e">
        <f>+($AE$8)/((1+$AE$9/360*$AE$10)*(1+$AE$9/360*$AE$11)^30)</f>
        <v>#REF!</v>
      </c>
      <c r="AF43" s="18" t="e">
        <f>+($AF$8)/((1+$AF$9/360*$AF$10)*(1+$AF$9/360*$AF$11)^30)</f>
        <v>#REF!</v>
      </c>
      <c r="AG43" s="18" t="e">
        <f>+($AG$8)/((1+$AG$9/360*$AG$10)*(1+$AG$9/360*$AG$11)^30)</f>
        <v>#REF!</v>
      </c>
      <c r="AH43" s="18" t="e">
        <f>+($AH$8)/((1+$AH$9/360*$AH$10)*(1+$AH$9/360*$AH$11)^30)</f>
        <v>#REF!</v>
      </c>
      <c r="AI43" s="18" t="e">
        <f>+($AI$8)/((1+$AI$9/360*$AI$10)*(1+$AI$9/360*$AI$11)^30)</f>
        <v>#REF!</v>
      </c>
      <c r="AJ43" s="18" t="e">
        <f>+($AJ$8)/((1+$AJ$9/360*$AJ$10)*(1+$AJ$9/360*$AJ$11)^30)</f>
        <v>#REF!</v>
      </c>
      <c r="AK43" s="18" t="e">
        <f>+($AK$8)/((1+$AK$9/360*$AK$10)*(1+$AK$9/360*$AK$11)^30)</f>
        <v>#REF!</v>
      </c>
      <c r="AL43" s="18" t="e">
        <f>+($AL$8)/((1+$AL$9/360*$AL$10)*(1+$AL$9/360*$AL$11)^30)</f>
        <v>#REF!</v>
      </c>
      <c r="AM43" s="18" t="e">
        <f>+($AM$8)/((1+$AM$9/360*$AM$10)*(1+$AM$9/360*$AM$11)^30)</f>
        <v>#REF!</v>
      </c>
      <c r="AN43" s="18" t="e">
        <f>+($AN$8)/((1+$AN$9/360*$AN$10)*(1+$AN$9/360*$AN$11)^30)</f>
        <v>#REF!</v>
      </c>
      <c r="AO43" s="18" t="e">
        <f>+($AO$8)/((1+$AO$9/360*$AO$10)*(1+$AO$9/360*$AO$11)^30)</f>
        <v>#REF!</v>
      </c>
      <c r="AP43" s="18" t="e">
        <f>+($AP$8)/((1+$AP$9/360*$AP$10)*(1+$AP$9/360*$AP$11)^30)</f>
        <v>#REF!</v>
      </c>
      <c r="AQ43" s="18" t="e">
        <f>+($AQ$8)/((1+$AQ$9/360*$AQ$10)*(1+$AQ$9/360*$AQ$11)^30)</f>
        <v>#REF!</v>
      </c>
      <c r="AR43" s="18" t="e">
        <f>+($AR$8)/((1+$AR$9/360*$AR$10)*(1+$AR$9/360*$AR$11)^30)</f>
        <v>#REF!</v>
      </c>
      <c r="AS43" s="18" t="e">
        <f>+($AS$8)/((1+$AS$9/360*$AS$10)*(1+$AS$9/360*$AS$11)^30)</f>
        <v>#REF!</v>
      </c>
      <c r="AT43" s="18" t="e">
        <f>+($AT$8)/((1+$AT$9/360*$AT$10)*(1+$AT$9/360*$AT$11)^30)</f>
        <v>#REF!</v>
      </c>
      <c r="AU43" s="18" t="e">
        <f>+($AU$8)/((1+$AU$9/360*$AU$10)*(1+$AU$9/360*$AU$11)^30)</f>
        <v>#REF!</v>
      </c>
      <c r="AV43" s="18" t="e">
        <f>+($AV$8)/((1+$AV$9/360*$AV$10)*(1+$AV$9/360*$AV$11)^30)</f>
        <v>#REF!</v>
      </c>
      <c r="AW43" s="18" t="e">
        <f>+($AW$8)/((1+$AW$9/360*$AW$10)*(1+$AW$9/360*$AW$11)^30)</f>
        <v>#REF!</v>
      </c>
      <c r="AX43" s="18" t="e">
        <f>+($AX$8)/((1+$AX$9/360*$AX$10)*(1+$AX$9/360*$AX$11)^30)</f>
        <v>#REF!</v>
      </c>
    </row>
    <row r="44" spans="1:50" s="5" customFormat="1" ht="15" customHeight="1" outlineLevel="1" x14ac:dyDescent="0.25">
      <c r="A44" s="17" t="s">
        <v>41</v>
      </c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18" t="e">
        <f>+($AF$8)/((1+$AF$9/360*$AF$10)*(1+$AF$9/360*$AF$11)^31)</f>
        <v>#REF!</v>
      </c>
      <c r="AG44" s="18" t="e">
        <f>+($AG$8)/((1+$AG$9/360*$AG$10)*(1+$AG$9/360*$AG$11)^31)</f>
        <v>#REF!</v>
      </c>
      <c r="AH44" s="18" t="e">
        <f>+($AH$8)/((1+$AH$9/360*$AH$10)*(1+$AH$9/360*$AH$11)^31)</f>
        <v>#REF!</v>
      </c>
      <c r="AI44" s="18" t="e">
        <f>+($AI$8)/((1+$AI$9/360*$AI$10)*(1+$AI$9/360*$AI$11)^31)</f>
        <v>#REF!</v>
      </c>
      <c r="AJ44" s="18" t="e">
        <f>+($AJ$8)/((1+$AJ$9/360*$AJ$10)*(1+$AJ$9/360*$AJ$11)^31)</f>
        <v>#REF!</v>
      </c>
      <c r="AK44" s="18" t="e">
        <f>+($AK$8)/((1+$AK$9/360*$AK$10)*(1+$AK$9/360*$AK$11)^31)</f>
        <v>#REF!</v>
      </c>
      <c r="AL44" s="18" t="e">
        <f>+($AL$8)/((1+$AL$9/360*$AL$10)*(1+$AL$9/360*$AL$11)^31)</f>
        <v>#REF!</v>
      </c>
      <c r="AM44" s="18" t="e">
        <f>+($AM$8)/((1+$AM$9/360*$AM$10)*(1+$AM$9/360*$AM$11)^31)</f>
        <v>#REF!</v>
      </c>
      <c r="AN44" s="18" t="e">
        <f>+($AN$8)/((1+$AN$9/360*$AN$10)*(1+$AN$9/360*$AN$11)^31)</f>
        <v>#REF!</v>
      </c>
      <c r="AO44" s="18" t="e">
        <f>+($AO$8)/((1+$AO$9/360*$AO$10)*(1+$AO$9/360*$AO$11)^31)</f>
        <v>#REF!</v>
      </c>
      <c r="AP44" s="18" t="e">
        <f>+($AP$8)/((1+$AP$9/360*$AP$10)*(1+$AP$9/360*$AP$11)^31)</f>
        <v>#REF!</v>
      </c>
      <c r="AQ44" s="18" t="e">
        <f>+($AQ$8)/((1+$AQ$9/360*$AQ$10)*(1+$AQ$9/360*$AQ$11)^31)</f>
        <v>#REF!</v>
      </c>
      <c r="AR44" s="18" t="e">
        <f>+($AR$8)/((1+$AR$9/360*$AR$10)*(1+$AR$9/360*$AR$11)^31)</f>
        <v>#REF!</v>
      </c>
      <c r="AS44" s="18" t="e">
        <f>+($AS$8)/((1+$AS$9/360*$AS$10)*(1+$AS$9/360*$AS$11)^31)</f>
        <v>#REF!</v>
      </c>
      <c r="AT44" s="18" t="e">
        <f>+($AT$8)/((1+$AT$9/360*$AT$10)*(1+$AT$9/360*$AT$11)^31)</f>
        <v>#REF!</v>
      </c>
      <c r="AU44" s="18" t="e">
        <f>+($AU$8)/((1+$AU$9/360*$AU$10)*(1+$AU$9/360*$AU$11)^31)</f>
        <v>#REF!</v>
      </c>
      <c r="AV44" s="18" t="e">
        <f>+($AV$8)/((1+$AV$9/360*$AV$10)*(1+$AV$9/360*$AV$11)^31)</f>
        <v>#REF!</v>
      </c>
      <c r="AW44" s="18" t="e">
        <f>+($AW$8)/((1+$AW$9/360*$AW$10)*(1+$AW$9/360*$AW$11)^31)</f>
        <v>#REF!</v>
      </c>
      <c r="AX44" s="18" t="e">
        <f>+($AX$8)/((1+$AX$9/360*$AX$10)*(1+$AX$9/360*$AX$11)^31)</f>
        <v>#REF!</v>
      </c>
    </row>
    <row r="45" spans="1:50" s="5" customFormat="1" ht="15" customHeight="1" outlineLevel="1" x14ac:dyDescent="0.25">
      <c r="A45" s="17" t="s">
        <v>42</v>
      </c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18" t="e">
        <f>+($AG$8)/((1+$AG$9/360*$AG$10)*(1+$AG$9/360*$AG$11)^32)</f>
        <v>#REF!</v>
      </c>
      <c r="AH45" s="18" t="e">
        <f>+($AH$8)/((1+$AH$9/360*$AH$10)*(1+$AH$9/360*$AH$11)^32)</f>
        <v>#REF!</v>
      </c>
      <c r="AI45" s="18" t="e">
        <f>+($AI$8)/((1+$AI$9/360*$AI$10)*(1+$AI$9/360*$AI$11)^32)</f>
        <v>#REF!</v>
      </c>
      <c r="AJ45" s="18" t="e">
        <f>+($AJ$8)/((1+$AJ$9/360*$AJ$10)*(1+$AJ$9/360*$AJ$11)^32)</f>
        <v>#REF!</v>
      </c>
      <c r="AK45" s="18" t="e">
        <f>+($AK$8)/((1+$AK$9/360*$AK$10)*(1+$AK$9/360*$AK$11)^32)</f>
        <v>#REF!</v>
      </c>
      <c r="AL45" s="18" t="e">
        <f>+($AL$8)/((1+$AL$9/360*$AL$10)*(1+$AL$9/360*$AL$11)^32)</f>
        <v>#REF!</v>
      </c>
      <c r="AM45" s="18" t="e">
        <f>+($AM$8)/((1+$AM$9/360*$AM$10)*(1+$AM$9/360*$AM$11)^32)</f>
        <v>#REF!</v>
      </c>
      <c r="AN45" s="18" t="e">
        <f>+($AN$8)/((1+$AN$9/360*$AN$10)*(1+$AN$9/360*$AN$11)^32)</f>
        <v>#REF!</v>
      </c>
      <c r="AO45" s="18" t="e">
        <f>+($AO$8)/((1+$AO$9/360*$AO$10)*(1+$AO$9/360*$AO$11)^32)</f>
        <v>#REF!</v>
      </c>
      <c r="AP45" s="18" t="e">
        <f>+($AP$8)/((1+$AP$9/360*$AP$10)*(1+$AP$9/360*$AP$11)^32)</f>
        <v>#REF!</v>
      </c>
      <c r="AQ45" s="18" t="e">
        <f>+($AQ$8)/((1+$AQ$9/360*$AQ$10)*(1+$AQ$9/360*$AQ$11)^32)</f>
        <v>#REF!</v>
      </c>
      <c r="AR45" s="18" t="e">
        <f>+($AR$8)/((1+$AR$9/360*$AR$10)*(1+$AR$9/360*$AR$11)^32)</f>
        <v>#REF!</v>
      </c>
      <c r="AS45" s="18" t="e">
        <f>+($AS$8)/((1+$AS$9/360*$AS$10)*(1+$AS$9/360*$AS$11)^32)</f>
        <v>#REF!</v>
      </c>
      <c r="AT45" s="18" t="e">
        <f>+($AT$8)/((1+$AT$9/360*$AT$10)*(1+$AT$9/360*$AT$11)^32)</f>
        <v>#REF!</v>
      </c>
      <c r="AU45" s="18" t="e">
        <f>+($AU$8)/((1+$AU$9/360*$AU$10)*(1+$AU$9/360*$AU$11)^32)</f>
        <v>#REF!</v>
      </c>
      <c r="AV45" s="18" t="e">
        <f>+($AV$8)/((1+$AV$9/360*$AV$10)*(1+$AV$9/360*$AV$11)^32)</f>
        <v>#REF!</v>
      </c>
      <c r="AW45" s="18" t="e">
        <f>+($AW$8)/((1+$AW$9/360*$AW$10)*(1+$AW$9/360*$AW$11)^32)</f>
        <v>#REF!</v>
      </c>
      <c r="AX45" s="18" t="e">
        <f>+($AX$8)/((1+$AX$9/360*$AX$10)*(1+$AX$9/360*$AX$11)^32)</f>
        <v>#REF!</v>
      </c>
    </row>
    <row r="46" spans="1:50" s="5" customFormat="1" ht="15" customHeight="1" outlineLevel="1" x14ac:dyDescent="0.25">
      <c r="A46" s="17" t="s">
        <v>43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18" t="e">
        <f>+($AH$8)/((1+$AH$9/360*$AH$10)*(1+$AH$9/360*$AH$11)^33)</f>
        <v>#REF!</v>
      </c>
      <c r="AI46" s="18" t="e">
        <f>+($AI$8)/((1+$AI$9/360*$AI$10)*(1+$AI$9/360*$AI$11)^33)</f>
        <v>#REF!</v>
      </c>
      <c r="AJ46" s="18" t="e">
        <f>+($AJ$8)/((1+$AJ$9/360*$AJ$10)*(1+$AJ$9/360*$AJ$11)^33)</f>
        <v>#REF!</v>
      </c>
      <c r="AK46" s="18" t="e">
        <f>+($AK$8)/((1+$AK$9/360*$AK$10)*(1+$AK$9/360*$AK$11)^33)</f>
        <v>#REF!</v>
      </c>
      <c r="AL46" s="18" t="e">
        <f>+($AL$8)/((1+$AL$9/360*$AL$10)*(1+$AL$9/360*$AL$11)^33)</f>
        <v>#REF!</v>
      </c>
      <c r="AM46" s="18" t="e">
        <f>+($AM$8)/((1+$AM$9/360*$AM$10)*(1+$AM$9/360*$AM$11)^33)</f>
        <v>#REF!</v>
      </c>
      <c r="AN46" s="18" t="e">
        <f>+($AN$8)/((1+$AN$9/360*$AN$10)*(1+$AN$9/360*$AN$11)^33)</f>
        <v>#REF!</v>
      </c>
      <c r="AO46" s="18" t="e">
        <f>+($AO$8)/((1+$AO$9/360*$AO$10)*(1+$AO$9/360*$AO$11)^33)</f>
        <v>#REF!</v>
      </c>
      <c r="AP46" s="18" t="e">
        <f>+($AP$8)/((1+$AP$9/360*$AP$10)*(1+$AP$9/360*$AP$11)^33)</f>
        <v>#REF!</v>
      </c>
      <c r="AQ46" s="18" t="e">
        <f>+($AQ$8)/((1+$AQ$9/360*$AQ$10)*(1+$AQ$9/360*$AQ$11)^33)</f>
        <v>#REF!</v>
      </c>
      <c r="AR46" s="18" t="e">
        <f>+($AR$8)/((1+$AR$9/360*$AR$10)*(1+$AR$9/360*$AR$11)^33)</f>
        <v>#REF!</v>
      </c>
      <c r="AS46" s="18" t="e">
        <f>+($AS$8)/((1+$AS$9/360*$AS$10)*(1+$AS$9/360*$AS$11)^33)</f>
        <v>#REF!</v>
      </c>
      <c r="AT46" s="18" t="e">
        <f>+($AT$8)/((1+$AT$9/360*$AT$10)*(1+$AT$9/360*$AT$11)^33)</f>
        <v>#REF!</v>
      </c>
      <c r="AU46" s="18" t="e">
        <f>+($AU$8)/((1+$AU$9/360*$AU$10)*(1+$AU$9/360*$AU$11)^33)</f>
        <v>#REF!</v>
      </c>
      <c r="AV46" s="18" t="e">
        <f>+($AV$8)/((1+$AV$9/360*$AV$10)*(1+$AV$9/360*$AV$11)^33)</f>
        <v>#REF!</v>
      </c>
      <c r="AW46" s="18" t="e">
        <f>+($AW$8)/((1+$AW$9/360*$AW$10)*(1+$AW$9/360*$AW$11)^33)</f>
        <v>#REF!</v>
      </c>
      <c r="AX46" s="18" t="e">
        <f>+($AX$8)/((1+$AX$9/360*$AX$10)*(1+$AX$9/360*$AX$11)^33)</f>
        <v>#REF!</v>
      </c>
    </row>
    <row r="47" spans="1:50" s="5" customFormat="1" ht="15" customHeight="1" outlineLevel="1" x14ac:dyDescent="0.25">
      <c r="A47" s="17" t="s">
        <v>44</v>
      </c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18" t="e">
        <f>+($AI$8)/((1+$AI$9/360*$AI$10)*(1+$AI$9/360*$AI$11)^34)</f>
        <v>#REF!</v>
      </c>
      <c r="AJ47" s="18" t="e">
        <f>+($AJ$8)/((1+$AJ$9/360*$AJ$10)*(1+$AJ$9/360*$AJ$11)^34)</f>
        <v>#REF!</v>
      </c>
      <c r="AK47" s="18" t="e">
        <f>+($AK$8)/((1+$AK$9/360*$AK$10)*(1+$AK$9/360*$AK$11)^34)</f>
        <v>#REF!</v>
      </c>
      <c r="AL47" s="18" t="e">
        <f>+($AL$8)/((1+$AL$9/360*$AL$10)*(1+$AL$9/360*$AL$11)^34)</f>
        <v>#REF!</v>
      </c>
      <c r="AM47" s="18" t="e">
        <f>+($AM$8)/((1+$AM$9/360*$AM$10)*(1+$AM$9/360*$AM$11)^34)</f>
        <v>#REF!</v>
      </c>
      <c r="AN47" s="18" t="e">
        <f>+($AN$8)/((1+$AN$9/360*$AN$10)*(1+$AN$9/360*$AN$11)^34)</f>
        <v>#REF!</v>
      </c>
      <c r="AO47" s="18" t="e">
        <f>+($AO$8)/((1+$AO$9/360*$AO$10)*(1+$AO$9/360*$AO$11)^34)</f>
        <v>#REF!</v>
      </c>
      <c r="AP47" s="18" t="e">
        <f>+($AP$8)/((1+$AP$9/360*$AP$10)*(1+$AP$9/360*$AP$11)^34)</f>
        <v>#REF!</v>
      </c>
      <c r="AQ47" s="18" t="e">
        <f>+($AQ$8)/((1+$AQ$9/360*$AQ$10)*(1+$AQ$9/360*$AQ$11)^34)</f>
        <v>#REF!</v>
      </c>
      <c r="AR47" s="18" t="e">
        <f>+($AR$8)/((1+$AR$9/360*$AR$10)*(1+$AR$9/360*$AR$11)^34)</f>
        <v>#REF!</v>
      </c>
      <c r="AS47" s="18" t="e">
        <f>+($AS$8)/((1+$AS$9/360*$AS$10)*(1+$AS$9/360*$AS$11)^34)</f>
        <v>#REF!</v>
      </c>
      <c r="AT47" s="18" t="e">
        <f>+($AT$8)/((1+$AT$9/360*$AT$10)*(1+$AT$9/360*$AT$11)^34)</f>
        <v>#REF!</v>
      </c>
      <c r="AU47" s="18" t="e">
        <f>+($AU$8)/((1+$AU$9/360*$AU$10)*(1+$AU$9/360*$AU$11)^34)</f>
        <v>#REF!</v>
      </c>
      <c r="AV47" s="18" t="e">
        <f>+($AV$8)/((1+$AV$9/360*$AV$10)*(1+$AV$9/360*$AV$11)^34)</f>
        <v>#REF!</v>
      </c>
      <c r="AW47" s="18" t="e">
        <f>+($AW$8)/((1+$AW$9/360*$AW$10)*(1+$AW$9/360*$AW$11)^34)</f>
        <v>#REF!</v>
      </c>
      <c r="AX47" s="18" t="e">
        <f>+($AX$8)/((1+$AX$9/360*$AX$10)*(1+$AX$9/360*$AX$11)^34)</f>
        <v>#REF!</v>
      </c>
    </row>
    <row r="48" spans="1:50" s="5" customFormat="1" ht="15" customHeight="1" outlineLevel="1" x14ac:dyDescent="0.25">
      <c r="A48" s="17" t="s">
        <v>45</v>
      </c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18" t="e">
        <f>+($AJ$8)/((1+$AJ$9/360*$AJ$10)*(1+$AJ$9/360*$AJ$11)^35)</f>
        <v>#REF!</v>
      </c>
      <c r="AK48" s="18" t="e">
        <f>+($AK$8)/((1+$AK$9/360*$AK$10)*(1+$AK$9/360*$AK$11)^35)</f>
        <v>#REF!</v>
      </c>
      <c r="AL48" s="18" t="e">
        <f>+($AL$8)/((1+$AL$9/360*$AL$10)*(1+$AL$9/360*$AL$11)^35)</f>
        <v>#REF!</v>
      </c>
      <c r="AM48" s="18" t="e">
        <f>+($AM$8)/((1+$AM$9/360*$AM$10)*(1+$AM$9/360*$AM$11)^35)</f>
        <v>#REF!</v>
      </c>
      <c r="AN48" s="18" t="e">
        <f>+($AN$8)/((1+$AN$9/360*$AN$10)*(1+$AN$9/360*$AN$11)^35)</f>
        <v>#REF!</v>
      </c>
      <c r="AO48" s="18" t="e">
        <f>+($AO$8)/((1+$AO$9/360*$AO$10)*(1+$AO$9/360*$AO$11)^35)</f>
        <v>#REF!</v>
      </c>
      <c r="AP48" s="18" t="e">
        <f>+($AP$8)/((1+$AP$9/360*$AP$10)*(1+$AP$9/360*$AP$11)^35)</f>
        <v>#REF!</v>
      </c>
      <c r="AQ48" s="18" t="e">
        <f>+($AQ$8)/((1+$AQ$9/360*$AQ$10)*(1+$AQ$9/360*$AQ$11)^35)</f>
        <v>#REF!</v>
      </c>
      <c r="AR48" s="18" t="e">
        <f>+($AR$8)/((1+$AR$9/360*$AR$10)*(1+$AR$9/360*$AR$11)^35)</f>
        <v>#REF!</v>
      </c>
      <c r="AS48" s="18" t="e">
        <f>+($AS$8)/((1+$AS$9/360*$AS$10)*(1+$AS$9/360*$AS$11)^35)</f>
        <v>#REF!</v>
      </c>
      <c r="AT48" s="18" t="e">
        <f>+($AT$8)/((1+$AT$9/360*$AT$10)*(1+$AT$9/360*$AT$11)^35)</f>
        <v>#REF!</v>
      </c>
      <c r="AU48" s="18" t="e">
        <f>+($AU$8)/((1+$AU$9/360*$AU$10)*(1+$AU$9/360*$AU$11)^35)</f>
        <v>#REF!</v>
      </c>
      <c r="AV48" s="18" t="e">
        <f>+($AV$8)/((1+$AV$9/360*$AV$10)*(1+$AV$9/360*$AV$11)^35)</f>
        <v>#REF!</v>
      </c>
      <c r="AW48" s="18" t="e">
        <f>+($AW$8)/((1+$AW$9/360*$AW$10)*(1+$AW$9/360*$AW$11)^35)</f>
        <v>#REF!</v>
      </c>
      <c r="AX48" s="18" t="e">
        <f>+($AX$8)/((1+$AX$9/360*$AX$10)*(1+$AX$9/360*$AX$11)^35)</f>
        <v>#REF!</v>
      </c>
    </row>
    <row r="49" spans="1:50" s="5" customFormat="1" ht="15" customHeight="1" outlineLevel="1" x14ac:dyDescent="0.25">
      <c r="A49" s="17" t="s">
        <v>46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18" t="e">
        <f>+($AK$8)/((1+$AK$9/360*$AK$10)*(1+$AK$9/360*$AK$11)^36)</f>
        <v>#REF!</v>
      </c>
      <c r="AL49" s="18" t="e">
        <f>+($AL$8)/((1+$AL$9/360*$AL$10)*(1+$AL$9/360*$AL$11)^36)</f>
        <v>#REF!</v>
      </c>
      <c r="AM49" s="18" t="e">
        <f>+($AM$8)/((1+$AM$9/360*$AM$10)*(1+$AM$9/360*$AM$11)^36)</f>
        <v>#REF!</v>
      </c>
      <c r="AN49" s="18" t="e">
        <f>+($AN$8)/((1+$AN$9/360*$AN$10)*(1+$AN$9/360*$AN$11)^36)</f>
        <v>#REF!</v>
      </c>
      <c r="AO49" s="18" t="e">
        <f>+($AO$8)/((1+$AO$9/360*$AO$10)*(1+$AO$9/360*$AO$11)^36)</f>
        <v>#REF!</v>
      </c>
      <c r="AP49" s="18" t="e">
        <f>+($AP$8)/((1+$AP$9/360*$AP$10)*(1+$AP$9/360*$AP$11)^36)</f>
        <v>#REF!</v>
      </c>
      <c r="AQ49" s="18" t="e">
        <f>+($AQ$8)/((1+$AQ$9/360*$AQ$10)*(1+$AQ$9/360*$AQ$11)^36)</f>
        <v>#REF!</v>
      </c>
      <c r="AR49" s="18" t="e">
        <f>+($AR$8)/((1+$AR$9/360*$AR$10)*(1+$AR$9/360*$AR$11)^36)</f>
        <v>#REF!</v>
      </c>
      <c r="AS49" s="18" t="e">
        <f>+($AS$8)/((1+$AS$9/360*$AS$10)*(1+$AS$9/360*$AS$11)^36)</f>
        <v>#REF!</v>
      </c>
      <c r="AT49" s="18" t="e">
        <f>+($AT$8)/((1+$AT$9/360*$AT$10)*(1+$AT$9/360*$AT$11)^36)</f>
        <v>#REF!</v>
      </c>
      <c r="AU49" s="18" t="e">
        <f>+($AU$8)/((1+$AU$9/360*$AU$10)*(1+$AU$9/360*$AU$11)^36)</f>
        <v>#REF!</v>
      </c>
      <c r="AV49" s="18" t="e">
        <f>+($AV$8)/((1+$AV$9/360*$AV$10)*(1+$AV$9/360*$AV$11)^36)</f>
        <v>#REF!</v>
      </c>
      <c r="AW49" s="18" t="e">
        <f>+($AW$8)/((1+$AW$9/360*$AW$10)*(1+$AW$9/360*$AW$11)^36)</f>
        <v>#REF!</v>
      </c>
      <c r="AX49" s="18" t="e">
        <f>+($AX$8)/((1+$AX$9/360*$AX$10)*(1+$AX$9/360*$AX$11)^36)</f>
        <v>#REF!</v>
      </c>
    </row>
    <row r="50" spans="1:50" s="5" customFormat="1" ht="15" customHeight="1" outlineLevel="1" x14ac:dyDescent="0.25">
      <c r="A50" s="17" t="s">
        <v>47</v>
      </c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18" t="e">
        <f>+($AL$8)/((1+$AL$9/360*$AL$10)*(1+$AL$9/360*$AL$11)^37)</f>
        <v>#REF!</v>
      </c>
      <c r="AM50" s="18" t="e">
        <f>+($AM$8)/((1+$AM$9/360*$AM$10)*(1+$AM$9/360*$AM$11)^37)</f>
        <v>#REF!</v>
      </c>
      <c r="AN50" s="18" t="e">
        <f>+($AN$8)/((1+$AN$9/360*$AN$10)*(1+$AN$9/360*$AN$11)^37)</f>
        <v>#REF!</v>
      </c>
      <c r="AO50" s="18" t="e">
        <f>+($AO$8)/((1+$AO$9/360*$AO$10)*(1+$AO$9/360*$AO$11)^37)</f>
        <v>#REF!</v>
      </c>
      <c r="AP50" s="18" t="e">
        <f>+($AP$8)/((1+$AP$9/360*$AP$10)*(1+$AP$9/360*$AP$11)^37)</f>
        <v>#REF!</v>
      </c>
      <c r="AQ50" s="18" t="e">
        <f>+($AQ$8)/((1+$AQ$9/360*$AQ$10)*(1+$AQ$9/360*$AQ$11)^37)</f>
        <v>#REF!</v>
      </c>
      <c r="AR50" s="18" t="e">
        <f>+($AR$8)/((1+$AR$9/360*$AR$10)*(1+$AR$9/360*$AR$11)^37)</f>
        <v>#REF!</v>
      </c>
      <c r="AS50" s="18" t="e">
        <f>+($AS$8)/((1+$AS$9/360*$AS$10)*(1+$AS$9/360*$AS$11)^37)</f>
        <v>#REF!</v>
      </c>
      <c r="AT50" s="18" t="e">
        <f>+($AT$8)/((1+$AT$9/360*$AT$10)*(1+$AT$9/360*$AT$11)^37)</f>
        <v>#REF!</v>
      </c>
      <c r="AU50" s="18" t="e">
        <f>+($AU$8)/((1+$AU$9/360*$AU$10)*(1+$AU$9/360*$AU$11)^37)</f>
        <v>#REF!</v>
      </c>
      <c r="AV50" s="18" t="e">
        <f>+($AV$8)/((1+$AV$9/360*$AV$10)*(1+$AV$9/360*$AV$11)^37)</f>
        <v>#REF!</v>
      </c>
      <c r="AW50" s="18" t="e">
        <f>+($AW$8)/((1+$AW$9/360*$AW$10)*(1+$AW$9/360*$AW$11)^37)</f>
        <v>#REF!</v>
      </c>
      <c r="AX50" s="18" t="e">
        <f>+($AX$8)/((1+$AX$9/360*$AX$10)*(1+$AX$9/360*$AX$11)^37)</f>
        <v>#REF!</v>
      </c>
    </row>
    <row r="51" spans="1:50" s="5" customFormat="1" ht="15" customHeight="1" outlineLevel="1" x14ac:dyDescent="0.25">
      <c r="A51" s="17" t="s">
        <v>48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18" t="e">
        <f>+($AM$8)/((1+$AM$9/360*$AM$10)*(1+$AM$9/360*$AM$11)^38)</f>
        <v>#REF!</v>
      </c>
      <c r="AN51" s="18" t="e">
        <f>+($AN$8)/((1+$AN$9/360*$AN$10)*(1+$AN$9/360*$AN$11)^38)</f>
        <v>#REF!</v>
      </c>
      <c r="AO51" s="18" t="e">
        <f>+($AO$8)/((1+$AO$9/360*$AO$10)*(1+$AO$9/360*$AO$11)^38)</f>
        <v>#REF!</v>
      </c>
      <c r="AP51" s="18" t="e">
        <f>+($AP$8)/((1+$AP$9/360*$AP$10)*(1+$AP$9/360*$AP$11)^38)</f>
        <v>#REF!</v>
      </c>
      <c r="AQ51" s="18" t="e">
        <f>+($AQ$8)/((1+$AQ$9/360*$AQ$10)*(1+$AQ$9/360*$AQ$11)^38)</f>
        <v>#REF!</v>
      </c>
      <c r="AR51" s="18" t="e">
        <f>+($AR$8)/((1+$AR$9/360*$AR$10)*(1+$AR$9/360*$AR$11)^38)</f>
        <v>#REF!</v>
      </c>
      <c r="AS51" s="18" t="e">
        <f>+($AS$8)/((1+$AS$9/360*$AS$10)*(1+$AS$9/360*$AS$11)^38)</f>
        <v>#REF!</v>
      </c>
      <c r="AT51" s="18" t="e">
        <f>+($AT$8)/((1+$AT$9/360*$AT$10)*(1+$AT$9/360*$AT$11)^38)</f>
        <v>#REF!</v>
      </c>
      <c r="AU51" s="18" t="e">
        <f>+($AU$8)/((1+$AU$9/360*$AU$10)*(1+$AU$9/360*$AU$11)^38)</f>
        <v>#REF!</v>
      </c>
      <c r="AV51" s="18" t="e">
        <f>+($AV$8)/((1+$AV$9/360*$AV$10)*(1+$AV$9/360*$AV$11)^38)</f>
        <v>#REF!</v>
      </c>
      <c r="AW51" s="18" t="e">
        <f>+($AW$8)/((1+$AW$9/360*$AW$10)*(1+$AW$9/360*$AW$11)^38)</f>
        <v>#REF!</v>
      </c>
      <c r="AX51" s="18" t="e">
        <f>+($AX$8)/((1+$AX$9/360*$AX$10)*(1+$AX$9/360*$AX$11)^38)</f>
        <v>#REF!</v>
      </c>
    </row>
    <row r="52" spans="1:50" s="5" customFormat="1" ht="15" customHeight="1" outlineLevel="1" x14ac:dyDescent="0.25">
      <c r="A52" s="17" t="s">
        <v>49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18" t="e">
        <f>+($AN$8)/((1+$AN$9/360*$AN$10)*(1+$AN$9/360*$AN$11)^39)</f>
        <v>#REF!</v>
      </c>
      <c r="AO52" s="18" t="e">
        <f>+($AO$8)/((1+$AO$9/360*$AO$10)*(1+$AO$9/360*$AO$11)^39)</f>
        <v>#REF!</v>
      </c>
      <c r="AP52" s="18" t="e">
        <f>+($AP$8)/((1+$AP$9/360*$AP$10)*(1+$AP$9/360*$AP$11)^39)</f>
        <v>#REF!</v>
      </c>
      <c r="AQ52" s="18" t="e">
        <f>+($AQ$8)/((1+$AQ$9/360*$AQ$10)*(1+$AQ$9/360*$AQ$11)^39)</f>
        <v>#REF!</v>
      </c>
      <c r="AR52" s="18" t="e">
        <f>+($AR$8)/((1+$AR$9/360*$AR$10)*(1+$AR$9/360*$AR$11)^39)</f>
        <v>#REF!</v>
      </c>
      <c r="AS52" s="18" t="e">
        <f>+($AS$8)/((1+$AS$9/360*$AS$10)*(1+$AS$9/360*$AS$11)^39)</f>
        <v>#REF!</v>
      </c>
      <c r="AT52" s="18" t="e">
        <f>+($AT$8)/((1+$AT$9/360*$AT$10)*(1+$AT$9/360*$AT$11)^39)</f>
        <v>#REF!</v>
      </c>
      <c r="AU52" s="18" t="e">
        <f>+($AU$8)/((1+$AU$9/360*$AU$10)*(1+$AU$9/360*$AU$11)^39)</f>
        <v>#REF!</v>
      </c>
      <c r="AV52" s="18" t="e">
        <f>+($AV$8)/((1+$AV$9/360*$AV$10)*(1+$AV$9/360*$AV$11)^39)</f>
        <v>#REF!</v>
      </c>
      <c r="AW52" s="18" t="e">
        <f>+($AW$8)/((1+$AW$9/360*$AW$10)*(1+$AW$9/360*$AW$11)^39)</f>
        <v>#REF!</v>
      </c>
      <c r="AX52" s="18" t="e">
        <f>+($AX$8)/((1+$AX$9/360*$AX$10)*(1+$AX$9/360*$AX$11)^39)</f>
        <v>#REF!</v>
      </c>
    </row>
    <row r="53" spans="1:50" s="5" customFormat="1" ht="15" customHeight="1" outlineLevel="1" x14ac:dyDescent="0.25">
      <c r="A53" s="17" t="s">
        <v>50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18" t="e">
        <f>+($AO$8)/((1+$AO$9/360*$AO$10)*(1+$AO$9/360*$AO$11)^40)</f>
        <v>#REF!</v>
      </c>
      <c r="AP53" s="18" t="e">
        <f>+($AP$8)/((1+$AP$9/360*$AP$10)*(1+$AP$9/360*$AP$11)^40)</f>
        <v>#REF!</v>
      </c>
      <c r="AQ53" s="18" t="e">
        <f>+($AQ$8)/((1+$AQ$9/360*$AQ$10)*(1+$AQ$9/360*$AQ$11)^40)</f>
        <v>#REF!</v>
      </c>
      <c r="AR53" s="18" t="e">
        <f>+($AR$8)/((1+$AR$9/360*$AR$10)*(1+$AR$9/360*$AR$11)^40)</f>
        <v>#REF!</v>
      </c>
      <c r="AS53" s="18" t="e">
        <f>+($AS$8)/((1+$AS$9/360*$AS$10)*(1+$AS$9/360*$AS$11)^40)</f>
        <v>#REF!</v>
      </c>
      <c r="AT53" s="18" t="e">
        <f>+($AT$8)/((1+$AT$9/360*$AT$10)*(1+$AT$9/360*$AT$11)^40)</f>
        <v>#REF!</v>
      </c>
      <c r="AU53" s="18" t="e">
        <f>+($AU$8)/((1+$AU$9/360*$AU$10)*(1+$AU$9/360*$AU$11)^40)</f>
        <v>#REF!</v>
      </c>
      <c r="AV53" s="18" t="e">
        <f>+($AV$8)/((1+$AV$9/360*$AV$10)*(1+$AV$9/360*$AV$11)^40)</f>
        <v>#REF!</v>
      </c>
      <c r="AW53" s="18" t="e">
        <f>+($AW$8)/((1+$AW$9/360*$AW$10)*(1+$AW$9/360*$AW$11)^40)</f>
        <v>#REF!</v>
      </c>
      <c r="AX53" s="18" t="e">
        <f>+($AX$8)/((1+$AX$9/360*$AX$10)*(1+$AX$9/360*$AX$11)^40)</f>
        <v>#REF!</v>
      </c>
    </row>
    <row r="54" spans="1:50" s="5" customFormat="1" ht="15" customHeight="1" outlineLevel="1" x14ac:dyDescent="0.25">
      <c r="A54" s="17" t="s">
        <v>51</v>
      </c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18" t="e">
        <f>+($AP$8)/((1+$AP$9/360*$AP$10)*(1+$AP$9/360*$AP$11)^41)</f>
        <v>#REF!</v>
      </c>
      <c r="AQ54" s="18" t="e">
        <f>+($AQ$8)/((1+$AQ$9/360*$AQ$10)*(1+$AQ$9/360*$AQ$11)^41)</f>
        <v>#REF!</v>
      </c>
      <c r="AR54" s="18" t="e">
        <f>+($AR$8)/((1+$AR$9/360*$AR$10)*(1+$AR$9/360*$AR$11)^41)</f>
        <v>#REF!</v>
      </c>
      <c r="AS54" s="18" t="e">
        <f>+($AS$8)/((1+$AS$9/360*$AS$10)*(1+$AS$9/360*$AS$11)^41)</f>
        <v>#REF!</v>
      </c>
      <c r="AT54" s="18" t="e">
        <f>+($AT$8)/((1+$AT$9/360*$AT$10)*(1+$AT$9/360*$AT$11)^41)</f>
        <v>#REF!</v>
      </c>
      <c r="AU54" s="18" t="e">
        <f>+($AU$8)/((1+$AU$9/360*$AU$10)*(1+$AU$9/360*$AU$11)^41)</f>
        <v>#REF!</v>
      </c>
      <c r="AV54" s="18" t="e">
        <f>+($AV$8)/((1+$AV$9/360*$AV$10)*(1+$AV$9/360*$AV$11)^41)</f>
        <v>#REF!</v>
      </c>
      <c r="AW54" s="18" t="e">
        <f>+($AW$8)/((1+$AW$9/360*$AW$10)*(1+$AW$9/360*$AW$11)^41)</f>
        <v>#REF!</v>
      </c>
      <c r="AX54" s="18" t="e">
        <f>+($AX$8)/((1+$AX$9/360*$AX$10)*(1+$AX$9/360*$AX$11)^41)</f>
        <v>#REF!</v>
      </c>
    </row>
    <row r="55" spans="1:50" s="5" customFormat="1" ht="15" customHeight="1" outlineLevel="1" x14ac:dyDescent="0.25">
      <c r="A55" s="17" t="s">
        <v>52</v>
      </c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18" t="e">
        <f>+($AQ$8)/((1+$AQ$9/360*$AQ$10)*(1+$AQ$9/360*$AQ$11)^42)</f>
        <v>#REF!</v>
      </c>
      <c r="AR55" s="18" t="e">
        <f>+($AR$8)/((1+$AR$9/360*$AR$10)*(1+$AR$9/360*$AR$11)^42)</f>
        <v>#REF!</v>
      </c>
      <c r="AS55" s="18" t="e">
        <f>+($AS$8)/((1+$AS$9/360*$AS$10)*(1+$AS$9/360*$AS$11)^42)</f>
        <v>#REF!</v>
      </c>
      <c r="AT55" s="18" t="e">
        <f>+($AT$8)/((1+$AT$9/360*$AT$10)*(1+$AT$9/360*$AT$11)^42)</f>
        <v>#REF!</v>
      </c>
      <c r="AU55" s="18" t="e">
        <f>+($AU$8)/((1+$AU$9/360*$AU$10)*(1+$AU$9/360*$AU$11)^42)</f>
        <v>#REF!</v>
      </c>
      <c r="AV55" s="18" t="e">
        <f>+($AV$8)/((1+$AV$9/360*$AV$10)*(1+$AV$9/360*$AV$11)^42)</f>
        <v>#REF!</v>
      </c>
      <c r="AW55" s="18" t="e">
        <f>+($AW$8)/((1+$AW$9/360*$AW$10)*(1+$AW$9/360*$AW$11)^42)</f>
        <v>#REF!</v>
      </c>
      <c r="AX55" s="18" t="e">
        <f>+($AX$8)/((1+$AX$9/360*$AX$10)*(1+$AX$9/360*$AX$11)^42)</f>
        <v>#REF!</v>
      </c>
    </row>
    <row r="56" spans="1:50" s="5" customFormat="1" ht="15" customHeight="1" outlineLevel="1" x14ac:dyDescent="0.25">
      <c r="A56" s="17" t="s">
        <v>53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8" t="e">
        <f>+($AR$8)/((1+$AR$9/360*$AR$10)*(1+$AR$9/360*$AR$11)^43)</f>
        <v>#REF!</v>
      </c>
      <c r="AS56" s="18" t="e">
        <f>+($AS$8)/((1+$AS$9/360*$AS$10)*(1+$AS$9/360*$AS$11)^43)</f>
        <v>#REF!</v>
      </c>
      <c r="AT56" s="18" t="e">
        <f>+($AT$8)/((1+$AT$9/360*$AT$10)*(1+$AT$9/360*$AT$11)^43)</f>
        <v>#REF!</v>
      </c>
      <c r="AU56" s="18" t="e">
        <f>+($AU$8)/((1+$AU$9/360*$AU$10)*(1+$AU$9/360*$AU$11)^43)</f>
        <v>#REF!</v>
      </c>
      <c r="AV56" s="18" t="e">
        <f>+($AV$8)/((1+$AV$9/360*$AV$10)*(1+$AV$9/360*$AV$11)^43)</f>
        <v>#REF!</v>
      </c>
      <c r="AW56" s="18" t="e">
        <f>+($AW$8)/((1+$AW$9/360*$AW$10)*(1+$AW$9/360*$AW$11)^43)</f>
        <v>#REF!</v>
      </c>
      <c r="AX56" s="18" t="e">
        <f>+($AX$8)/((1+$AX$9/360*$AX$10)*(1+$AX$9/360*$AX$11)^43)</f>
        <v>#REF!</v>
      </c>
    </row>
    <row r="57" spans="1:50" s="5" customFormat="1" ht="15" customHeight="1" outlineLevel="1" x14ac:dyDescent="0.25">
      <c r="A57" s="17" t="s">
        <v>54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18" t="e">
        <f>+($AS$8)/((1+$AS$9/360*$AS$10)*(1+$AS$9/360*$AS$11)^44)</f>
        <v>#REF!</v>
      </c>
      <c r="AT57" s="18" t="e">
        <f>+($AT$8)/((1+$AT$9/360*$AT$10)*(1+$AT$9/360*$AT$11)^44)</f>
        <v>#REF!</v>
      </c>
      <c r="AU57" s="18" t="e">
        <f>+($AU$8)/((1+$AU$9/360*$AU$10)*(1+$AU$9/360*$AU$11)^44)</f>
        <v>#REF!</v>
      </c>
      <c r="AV57" s="18" t="e">
        <f>+($AV$8)/((1+$AV$9/360*$AV$10)*(1+$AV$9/360*$AV$11)^44)</f>
        <v>#REF!</v>
      </c>
      <c r="AW57" s="18" t="e">
        <f>+($AW$8)/((1+$AW$9/360*$AW$10)*(1+$AW$9/360*$AW$11)^44)</f>
        <v>#REF!</v>
      </c>
      <c r="AX57" s="18" t="e">
        <f>+($AX$8)/((1+$AX$9/360*$AX$10)*(1+$AX$9/360*$AX$11)^44)</f>
        <v>#REF!</v>
      </c>
    </row>
    <row r="58" spans="1:50" s="5" customFormat="1" ht="15" customHeight="1" outlineLevel="1" x14ac:dyDescent="0.25">
      <c r="A58" s="17" t="s">
        <v>55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18" t="e">
        <f>+($AT$8)/((1+$AT$9/360*$AT$10)*(1+$AT$9/360*$AT$11)^45)</f>
        <v>#REF!</v>
      </c>
      <c r="AU58" s="18" t="e">
        <f>+($AU$8)/((1+$AU$9/360*$AU$10)*(1+$AU$9/360*$AU$11)^45)</f>
        <v>#REF!</v>
      </c>
      <c r="AV58" s="18" t="e">
        <f>+($AV$8)/((1+$AV$9/360*$AV$10)*(1+$AV$9/360*$AV$11)^45)</f>
        <v>#REF!</v>
      </c>
      <c r="AW58" s="18" t="e">
        <f>+($AW$8)/((1+$AW$9/360*$AW$10)*(1+$AW$9/360*$AW$11)^45)</f>
        <v>#REF!</v>
      </c>
      <c r="AX58" s="18" t="e">
        <f>+($AX$8)/((1+$AX$9/360*$AX$10)*(1+$AX$9/360*$AX$11)^45)</f>
        <v>#REF!</v>
      </c>
    </row>
    <row r="59" spans="1:50" s="5" customFormat="1" ht="15" customHeight="1" outlineLevel="1" x14ac:dyDescent="0.25">
      <c r="A59" s="17" t="s">
        <v>56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18" t="e">
        <f>+($AU$8)/((1+$AU$9/360*$AU$10)*(1+$AU$9/360*$AU$11)^46)</f>
        <v>#REF!</v>
      </c>
      <c r="AV59" s="18" t="e">
        <f>+($AV$8)/((1+$AV$9/360*$AV$10)*(1+$AV$9/360*$AV$11)^46)</f>
        <v>#REF!</v>
      </c>
      <c r="AW59" s="18" t="e">
        <f>+($AW$8)/((1+$AW$9/360*$AW$10)*(1+$AW$9/360*$AW$11)^46)</f>
        <v>#REF!</v>
      </c>
      <c r="AX59" s="18" t="e">
        <f>+($AX$8)/((1+$AX$9/360*$AX$10)*(1+$AX$9/360*$AX$11)^46)</f>
        <v>#REF!</v>
      </c>
    </row>
    <row r="60" spans="1:50" s="5" customFormat="1" ht="15" customHeight="1" outlineLevel="1" x14ac:dyDescent="0.25">
      <c r="A60" s="17" t="s">
        <v>57</v>
      </c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18" t="e">
        <f>+($AV$8)/((1+$AV$9/360*$AV$10)*(1+$AV$9/360*$AV$11)^47)</f>
        <v>#REF!</v>
      </c>
      <c r="AW60" s="18" t="e">
        <f>+($AW$8)/((1+$AW$9/360*$AW$10)*(1+$AW$9/360*$AW$11)^47)</f>
        <v>#REF!</v>
      </c>
      <c r="AX60" s="18" t="e">
        <f>+($AX$8)/((1+$AX$9/360*$AX$10)*(1+$AX$9/360*$AX$11)^47)</f>
        <v>#REF!</v>
      </c>
    </row>
    <row r="61" spans="1:50" s="5" customFormat="1" ht="15" customHeight="1" outlineLevel="1" x14ac:dyDescent="0.25">
      <c r="A61" s="17" t="s">
        <v>58</v>
      </c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18" t="e">
        <f>+($AW$8)/((1+$AW$9/360*$AW$10)*(1+$AW$9/360*$AW$11)^48)</f>
        <v>#REF!</v>
      </c>
      <c r="AX61" s="18" t="e">
        <f>+($AX$8)/((1+$AX$9/360*$AX$10)*(1+$AX$9/360*$AX$11)^48)</f>
        <v>#REF!</v>
      </c>
    </row>
    <row r="62" spans="1:50" s="5" customFormat="1" ht="15" customHeight="1" outlineLevel="1" x14ac:dyDescent="0.25">
      <c r="A62" s="17" t="s">
        <v>59</v>
      </c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18" t="e">
        <f>+($AX$8)/((1+$AX$9/360*$AX$10)*(1+$AX$9/360*$AX$11)^49)</f>
        <v>#REF!</v>
      </c>
    </row>
    <row r="63" spans="1:50" s="5" customFormat="1" ht="15" customHeight="1" x14ac:dyDescent="0.25">
      <c r="A63" s="17" t="s">
        <v>60</v>
      </c>
      <c r="B63" s="18">
        <f>SUM(B13:B15)</f>
        <v>87.704705355094234</v>
      </c>
      <c r="C63" s="55">
        <f>SUM(C13:C15)</f>
        <v>84.406742515276164</v>
      </c>
      <c r="D63" s="18">
        <f>SUM(D13:D16)</f>
        <v>81.275222437413248</v>
      </c>
      <c r="E63" s="18">
        <f>SUM(E13:E17)</f>
        <v>78.300669812069074</v>
      </c>
      <c r="F63" s="18">
        <f>SUM(F13:F19)</f>
        <v>75.47418547629195</v>
      </c>
      <c r="G63" s="18">
        <f>SUM(G13:G20)</f>
        <v>72.787409893226325</v>
      </c>
      <c r="H63" s="18">
        <f>SUM(H13:H21)</f>
        <v>70.232489013944019</v>
      </c>
      <c r="I63" s="18">
        <f>SUM(I13:I22)</f>
        <v>67.802042362814788</v>
      </c>
      <c r="J63" s="18">
        <f>SUM(J13:J23)</f>
        <v>65.489133198476111</v>
      </c>
      <c r="K63" s="18">
        <f>SUM(K13:K24)</f>
        <v>63.287240612465418</v>
      </c>
      <c r="L63" s="22">
        <f>SUM(L13:L24)</f>
        <v>61.190233436896882</v>
      </c>
      <c r="M63" s="18" t="e">
        <f>SUM(M13:M25)</f>
        <v>#REF!</v>
      </c>
      <c r="N63" s="18" t="e">
        <f>SUM(N13:N26)</f>
        <v>#REF!</v>
      </c>
      <c r="O63" s="18" t="e">
        <f>SUM(O13:O27)</f>
        <v>#REF!</v>
      </c>
      <c r="P63" s="18" t="e">
        <f>SUM(P13:P28)</f>
        <v>#REF!</v>
      </c>
      <c r="Q63" s="18" t="e">
        <f>SUM(Q13:Q29)</f>
        <v>#REF!</v>
      </c>
      <c r="R63" s="18" t="e">
        <f>SUM(R13:R30)</f>
        <v>#REF!</v>
      </c>
      <c r="S63" s="18" t="e">
        <f t="shared" ref="S63:AX63" si="6">SUM(S13:S62)</f>
        <v>#REF!</v>
      </c>
      <c r="T63" s="18" t="e">
        <f t="shared" si="6"/>
        <v>#REF!</v>
      </c>
      <c r="U63" s="18" t="e">
        <f t="shared" si="6"/>
        <v>#REF!</v>
      </c>
      <c r="V63" s="18" t="e">
        <f t="shared" si="6"/>
        <v>#REF!</v>
      </c>
      <c r="W63" s="18" t="e">
        <f t="shared" si="6"/>
        <v>#REF!</v>
      </c>
      <c r="X63" s="18" t="e">
        <f>SUM(X13:X62)</f>
        <v>#REF!</v>
      </c>
      <c r="Y63" s="18" t="e">
        <f>SUM(Y13:Y62)</f>
        <v>#REF!</v>
      </c>
      <c r="Z63" s="18" t="e">
        <f t="shared" si="6"/>
        <v>#REF!</v>
      </c>
      <c r="AA63" s="18" t="e">
        <f t="shared" si="6"/>
        <v>#REF!</v>
      </c>
      <c r="AB63" s="18" t="e">
        <f t="shared" si="6"/>
        <v>#REF!</v>
      </c>
      <c r="AC63" s="18" t="e">
        <f t="shared" si="6"/>
        <v>#REF!</v>
      </c>
      <c r="AD63" s="18" t="e">
        <f t="shared" si="6"/>
        <v>#REF!</v>
      </c>
      <c r="AE63" s="18" t="e">
        <f t="shared" si="6"/>
        <v>#REF!</v>
      </c>
      <c r="AF63" s="18" t="e">
        <f t="shared" si="6"/>
        <v>#REF!</v>
      </c>
      <c r="AG63" s="18" t="e">
        <f t="shared" si="6"/>
        <v>#REF!</v>
      </c>
      <c r="AH63" s="18" t="e">
        <f t="shared" si="6"/>
        <v>#REF!</v>
      </c>
      <c r="AI63" s="18" t="e">
        <f t="shared" si="6"/>
        <v>#REF!</v>
      </c>
      <c r="AJ63" s="18" t="e">
        <f t="shared" si="6"/>
        <v>#REF!</v>
      </c>
      <c r="AK63" s="18" t="e">
        <f t="shared" si="6"/>
        <v>#REF!</v>
      </c>
      <c r="AL63" s="18" t="e">
        <f t="shared" si="6"/>
        <v>#REF!</v>
      </c>
      <c r="AM63" s="18" t="e">
        <f t="shared" si="6"/>
        <v>#REF!</v>
      </c>
      <c r="AN63" s="18" t="e">
        <f t="shared" si="6"/>
        <v>#REF!</v>
      </c>
      <c r="AO63" s="18" t="e">
        <f t="shared" si="6"/>
        <v>#REF!</v>
      </c>
      <c r="AP63" s="18" t="e">
        <f t="shared" si="6"/>
        <v>#REF!</v>
      </c>
      <c r="AQ63" s="18" t="e">
        <f t="shared" si="6"/>
        <v>#REF!</v>
      </c>
      <c r="AR63" s="18" t="e">
        <f t="shared" si="6"/>
        <v>#REF!</v>
      </c>
      <c r="AS63" s="18" t="e">
        <f t="shared" si="6"/>
        <v>#REF!</v>
      </c>
      <c r="AT63" s="18" t="e">
        <f t="shared" si="6"/>
        <v>#REF!</v>
      </c>
      <c r="AU63" s="18" t="e">
        <f t="shared" si="6"/>
        <v>#REF!</v>
      </c>
      <c r="AV63" s="18" t="e">
        <f t="shared" si="6"/>
        <v>#REF!</v>
      </c>
      <c r="AW63" s="18" t="e">
        <f t="shared" si="6"/>
        <v>#REF!</v>
      </c>
      <c r="AX63" s="18" t="e">
        <f t="shared" si="6"/>
        <v>#REF!</v>
      </c>
    </row>
    <row r="64" spans="1:50" x14ac:dyDescent="0.25">
      <c r="B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</row>
    <row r="65" spans="1:50" ht="13" x14ac:dyDescent="0.3">
      <c r="A65" s="24" t="s">
        <v>61</v>
      </c>
      <c r="B65" s="25">
        <f>+(B5-B5*$B$6)/B63</f>
        <v>1.1196662665066026</v>
      </c>
      <c r="C65" s="25">
        <f>+(C5-C5*$B$6)/C63</f>
        <v>1.163414166613852</v>
      </c>
      <c r="D65" s="25">
        <f t="shared" ref="D65:AX65" si="7">+(D5-D5*$B$6)/D63</f>
        <v>1.2082403105770623</v>
      </c>
      <c r="E65" s="25">
        <f t="shared" si="7"/>
        <v>1.2541399739707424</v>
      </c>
      <c r="F65" s="25">
        <f>+(F5-F5*$B$6)/F63</f>
        <v>1.3011071186829397</v>
      </c>
      <c r="G65" s="25">
        <f t="shared" si="7"/>
        <v>1.3491344195933341</v>
      </c>
      <c r="H65" s="25">
        <f>+(H5-H5*$B$6)/H63</f>
        <v>1.3982132967052228</v>
      </c>
      <c r="I65" s="25">
        <f t="shared" si="7"/>
        <v>1.4483339524571108</v>
      </c>
      <c r="J65" s="25">
        <f t="shared" si="7"/>
        <v>1.4994854138989437</v>
      </c>
      <c r="K65" s="25">
        <f t="shared" si="7"/>
        <v>1.5516555793816356</v>
      </c>
      <c r="L65" s="25">
        <f t="shared" si="7"/>
        <v>1.6048312693768338</v>
      </c>
      <c r="M65" s="25" t="e">
        <f t="shared" si="7"/>
        <v>#REF!</v>
      </c>
      <c r="N65" s="25" t="e">
        <f t="shared" si="7"/>
        <v>#REF!</v>
      </c>
      <c r="O65" s="25" t="e">
        <f t="shared" si="7"/>
        <v>#REF!</v>
      </c>
      <c r="P65" s="25" t="e">
        <f t="shared" si="7"/>
        <v>#REF!</v>
      </c>
      <c r="Q65" s="25" t="e">
        <f t="shared" si="7"/>
        <v>#REF!</v>
      </c>
      <c r="R65" s="25" t="e">
        <f t="shared" si="7"/>
        <v>#REF!</v>
      </c>
      <c r="S65" s="25" t="e">
        <f t="shared" si="7"/>
        <v>#REF!</v>
      </c>
      <c r="T65" s="25" t="e">
        <f t="shared" si="7"/>
        <v>#REF!</v>
      </c>
      <c r="U65" s="25" t="e">
        <f t="shared" si="7"/>
        <v>#REF!</v>
      </c>
      <c r="V65" s="25" t="e">
        <f t="shared" si="7"/>
        <v>#REF!</v>
      </c>
      <c r="W65" s="25" t="e">
        <f t="shared" si="7"/>
        <v>#REF!</v>
      </c>
      <c r="X65" s="25" t="e">
        <f t="shared" si="7"/>
        <v>#REF!</v>
      </c>
      <c r="Y65" s="25" t="e">
        <f t="shared" si="7"/>
        <v>#REF!</v>
      </c>
      <c r="Z65" s="25" t="e">
        <f t="shared" si="7"/>
        <v>#REF!</v>
      </c>
      <c r="AA65" s="25" t="e">
        <f t="shared" si="7"/>
        <v>#REF!</v>
      </c>
      <c r="AB65" s="25" t="e">
        <f t="shared" si="7"/>
        <v>#REF!</v>
      </c>
      <c r="AC65" s="25" t="e">
        <f t="shared" si="7"/>
        <v>#REF!</v>
      </c>
      <c r="AD65" s="25" t="e">
        <f t="shared" si="7"/>
        <v>#REF!</v>
      </c>
      <c r="AE65" s="25" t="e">
        <f t="shared" si="7"/>
        <v>#REF!</v>
      </c>
      <c r="AF65" s="25" t="e">
        <f t="shared" si="7"/>
        <v>#REF!</v>
      </c>
      <c r="AG65" s="25" t="e">
        <f t="shared" si="7"/>
        <v>#REF!</v>
      </c>
      <c r="AH65" s="25" t="e">
        <f t="shared" si="7"/>
        <v>#REF!</v>
      </c>
      <c r="AI65" s="25" t="e">
        <f t="shared" si="7"/>
        <v>#REF!</v>
      </c>
      <c r="AJ65" s="25" t="e">
        <f t="shared" si="7"/>
        <v>#REF!</v>
      </c>
      <c r="AK65" s="25" t="e">
        <f t="shared" si="7"/>
        <v>#REF!</v>
      </c>
      <c r="AL65" s="25" t="e">
        <f t="shared" si="7"/>
        <v>#REF!</v>
      </c>
      <c r="AM65" s="25" t="e">
        <f t="shared" si="7"/>
        <v>#REF!</v>
      </c>
      <c r="AN65" s="25" t="e">
        <f t="shared" si="7"/>
        <v>#REF!</v>
      </c>
      <c r="AO65" s="25" t="e">
        <f t="shared" si="7"/>
        <v>#REF!</v>
      </c>
      <c r="AP65" s="25" t="e">
        <f t="shared" si="7"/>
        <v>#REF!</v>
      </c>
      <c r="AQ65" s="25" t="e">
        <f t="shared" si="7"/>
        <v>#REF!</v>
      </c>
      <c r="AR65" s="25" t="e">
        <f t="shared" si="7"/>
        <v>#REF!</v>
      </c>
      <c r="AS65" s="25" t="e">
        <f t="shared" si="7"/>
        <v>#REF!</v>
      </c>
      <c r="AT65" s="25" t="e">
        <f t="shared" si="7"/>
        <v>#REF!</v>
      </c>
      <c r="AU65" s="25" t="e">
        <f t="shared" si="7"/>
        <v>#REF!</v>
      </c>
      <c r="AV65" s="25" t="e">
        <f t="shared" si="7"/>
        <v>#REF!</v>
      </c>
      <c r="AW65" s="25" t="e">
        <f t="shared" si="7"/>
        <v>#REF!</v>
      </c>
      <c r="AX65" s="25" t="e">
        <f t="shared" si="7"/>
        <v>#REF!</v>
      </c>
    </row>
    <row r="67" spans="1:50" x14ac:dyDescent="0.25">
      <c r="A67" s="26" t="s">
        <v>62</v>
      </c>
      <c r="B67" s="107">
        <f>+B5*(1-$B$6)-B5*(1-$B$6)/B65</f>
        <v>10.495294644905769</v>
      </c>
      <c r="C67" s="107">
        <f>+C5*(1-$B$6)-C5*(1-$B$6)/C65</f>
        <v>13.793257484723839</v>
      </c>
      <c r="D67" s="107">
        <f t="shared" ref="D67:AX67" si="8">+D5*(1-$B$6)-D5*(1-$B$6)/D65</f>
        <v>16.924777562586755</v>
      </c>
      <c r="E67" s="107">
        <f t="shared" si="8"/>
        <v>19.899330187930929</v>
      </c>
      <c r="F67" s="107">
        <f>+F5*(1-$B$6)-F5*(1-$B$6)/F65</f>
        <v>22.725814523708053</v>
      </c>
      <c r="G67" s="107">
        <f t="shared" si="8"/>
        <v>25.412590106773678</v>
      </c>
      <c r="H67" s="107">
        <f t="shared" si="8"/>
        <v>27.967510986055984</v>
      </c>
      <c r="I67" s="107">
        <f t="shared" si="8"/>
        <v>30.397957637185215</v>
      </c>
      <c r="J67" s="107">
        <f t="shared" si="8"/>
        <v>32.710866801523892</v>
      </c>
      <c r="K67" s="107">
        <f t="shared" si="8"/>
        <v>34.912759387534585</v>
      </c>
      <c r="L67" s="107">
        <f t="shared" si="8"/>
        <v>37.009766563103121</v>
      </c>
      <c r="M67" s="27" t="e">
        <f t="shared" si="8"/>
        <v>#REF!</v>
      </c>
      <c r="N67" s="27" t="e">
        <f t="shared" si="8"/>
        <v>#REF!</v>
      </c>
      <c r="O67" s="27" t="e">
        <f t="shared" si="8"/>
        <v>#REF!</v>
      </c>
      <c r="P67" s="27" t="e">
        <f t="shared" si="8"/>
        <v>#REF!</v>
      </c>
      <c r="Q67" s="27" t="e">
        <f t="shared" si="8"/>
        <v>#REF!</v>
      </c>
      <c r="R67" s="27" t="e">
        <f t="shared" si="8"/>
        <v>#REF!</v>
      </c>
      <c r="S67" s="27" t="e">
        <f t="shared" si="8"/>
        <v>#REF!</v>
      </c>
      <c r="T67" s="27" t="e">
        <f t="shared" si="8"/>
        <v>#REF!</v>
      </c>
      <c r="U67" s="27" t="e">
        <f t="shared" si="8"/>
        <v>#REF!</v>
      </c>
      <c r="V67" s="27" t="e">
        <f t="shared" si="8"/>
        <v>#REF!</v>
      </c>
      <c r="W67" s="27" t="e">
        <f t="shared" si="8"/>
        <v>#REF!</v>
      </c>
      <c r="X67" s="27" t="e">
        <f t="shared" si="8"/>
        <v>#REF!</v>
      </c>
      <c r="Y67" s="27" t="e">
        <f t="shared" si="8"/>
        <v>#REF!</v>
      </c>
      <c r="Z67" s="27" t="e">
        <f t="shared" si="8"/>
        <v>#REF!</v>
      </c>
      <c r="AA67" s="27" t="e">
        <f t="shared" si="8"/>
        <v>#REF!</v>
      </c>
      <c r="AB67" s="27" t="e">
        <f t="shared" si="8"/>
        <v>#REF!</v>
      </c>
      <c r="AC67" s="27" t="e">
        <f t="shared" si="8"/>
        <v>#REF!</v>
      </c>
      <c r="AD67" s="27" t="e">
        <f t="shared" si="8"/>
        <v>#REF!</v>
      </c>
      <c r="AE67" s="27" t="e">
        <f t="shared" si="8"/>
        <v>#REF!</v>
      </c>
      <c r="AF67" s="27" t="e">
        <f t="shared" si="8"/>
        <v>#REF!</v>
      </c>
      <c r="AG67" s="27" t="e">
        <f t="shared" si="8"/>
        <v>#REF!</v>
      </c>
      <c r="AH67" s="27" t="e">
        <f t="shared" si="8"/>
        <v>#REF!</v>
      </c>
      <c r="AI67" s="27" t="e">
        <f t="shared" si="8"/>
        <v>#REF!</v>
      </c>
      <c r="AJ67" s="27" t="e">
        <f t="shared" si="8"/>
        <v>#REF!</v>
      </c>
      <c r="AK67" s="27" t="e">
        <f t="shared" si="8"/>
        <v>#REF!</v>
      </c>
      <c r="AL67" s="27" t="e">
        <f t="shared" si="8"/>
        <v>#REF!</v>
      </c>
      <c r="AM67" s="27" t="e">
        <f t="shared" si="8"/>
        <v>#REF!</v>
      </c>
      <c r="AN67" s="27" t="e">
        <f t="shared" si="8"/>
        <v>#REF!</v>
      </c>
      <c r="AO67" s="27" t="e">
        <f t="shared" si="8"/>
        <v>#REF!</v>
      </c>
      <c r="AP67" s="27" t="e">
        <f t="shared" si="8"/>
        <v>#REF!</v>
      </c>
      <c r="AQ67" s="27" t="e">
        <f t="shared" si="8"/>
        <v>#REF!</v>
      </c>
      <c r="AR67" s="27" t="e">
        <f t="shared" si="8"/>
        <v>#REF!</v>
      </c>
      <c r="AS67" s="27" t="e">
        <f t="shared" si="8"/>
        <v>#REF!</v>
      </c>
      <c r="AT67" s="27" t="e">
        <f t="shared" si="8"/>
        <v>#REF!</v>
      </c>
      <c r="AU67" s="27" t="e">
        <f t="shared" si="8"/>
        <v>#REF!</v>
      </c>
      <c r="AV67" s="27" t="e">
        <f t="shared" si="8"/>
        <v>#REF!</v>
      </c>
      <c r="AW67" s="27" t="e">
        <f t="shared" si="8"/>
        <v>#REF!</v>
      </c>
      <c r="AX67" s="27" t="e">
        <f t="shared" si="8"/>
        <v>#REF!</v>
      </c>
    </row>
    <row r="68" spans="1:50" x14ac:dyDescent="0.25"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</row>
    <row r="69" spans="1:50" x14ac:dyDescent="0.25">
      <c r="A69" s="26" t="s">
        <v>63</v>
      </c>
      <c r="B69" s="27">
        <f>+B5-B67</f>
        <v>89.504705355094231</v>
      </c>
      <c r="C69" s="27">
        <f t="shared" ref="C69:AX69" si="9">+C5-C67</f>
        <v>86.206742515276161</v>
      </c>
      <c r="D69" s="27">
        <f t="shared" si="9"/>
        <v>83.075222437413245</v>
      </c>
      <c r="E69" s="27">
        <f t="shared" si="9"/>
        <v>80.100669812069071</v>
      </c>
      <c r="F69" s="27">
        <f t="shared" si="9"/>
        <v>77.274185476291947</v>
      </c>
      <c r="G69" s="27">
        <f t="shared" si="9"/>
        <v>74.587409893226322</v>
      </c>
      <c r="H69" s="27">
        <f t="shared" si="9"/>
        <v>72.032489013944016</v>
      </c>
      <c r="I69" s="27">
        <f t="shared" si="9"/>
        <v>69.602042362814785</v>
      </c>
      <c r="J69" s="27">
        <f t="shared" si="9"/>
        <v>67.289133198476108</v>
      </c>
      <c r="K69" s="27">
        <f t="shared" si="9"/>
        <v>65.087240612465422</v>
      </c>
      <c r="L69" s="27">
        <f t="shared" si="9"/>
        <v>62.990233436896879</v>
      </c>
      <c r="M69" s="27" t="e">
        <f t="shared" si="9"/>
        <v>#REF!</v>
      </c>
      <c r="N69" s="27" t="e">
        <f t="shared" si="9"/>
        <v>#REF!</v>
      </c>
      <c r="O69" s="27" t="e">
        <f t="shared" si="9"/>
        <v>#REF!</v>
      </c>
      <c r="P69" s="27" t="e">
        <f t="shared" si="9"/>
        <v>#REF!</v>
      </c>
      <c r="Q69" s="27" t="e">
        <f t="shared" si="9"/>
        <v>#REF!</v>
      </c>
      <c r="R69" s="27" t="e">
        <f t="shared" si="9"/>
        <v>#REF!</v>
      </c>
      <c r="S69" s="27" t="e">
        <f t="shared" si="9"/>
        <v>#REF!</v>
      </c>
      <c r="T69" s="27" t="e">
        <f t="shared" si="9"/>
        <v>#REF!</v>
      </c>
      <c r="U69" s="27" t="e">
        <f t="shared" si="9"/>
        <v>#REF!</v>
      </c>
      <c r="V69" s="27" t="e">
        <f t="shared" si="9"/>
        <v>#REF!</v>
      </c>
      <c r="W69" s="27" t="e">
        <f t="shared" si="9"/>
        <v>#REF!</v>
      </c>
      <c r="X69" s="27" t="e">
        <f t="shared" si="9"/>
        <v>#REF!</v>
      </c>
      <c r="Y69" s="27" t="e">
        <f t="shared" si="9"/>
        <v>#REF!</v>
      </c>
      <c r="Z69" s="27" t="e">
        <f t="shared" si="9"/>
        <v>#REF!</v>
      </c>
      <c r="AA69" s="27" t="e">
        <f t="shared" si="9"/>
        <v>#REF!</v>
      </c>
      <c r="AB69" s="27" t="e">
        <f t="shared" si="9"/>
        <v>#REF!</v>
      </c>
      <c r="AC69" s="27" t="e">
        <f t="shared" si="9"/>
        <v>#REF!</v>
      </c>
      <c r="AD69" s="27" t="e">
        <f t="shared" si="9"/>
        <v>#REF!</v>
      </c>
      <c r="AE69" s="27" t="e">
        <f t="shared" si="9"/>
        <v>#REF!</v>
      </c>
      <c r="AF69" s="27" t="e">
        <f t="shared" si="9"/>
        <v>#REF!</v>
      </c>
      <c r="AG69" s="27" t="e">
        <f t="shared" si="9"/>
        <v>#REF!</v>
      </c>
      <c r="AH69" s="27" t="e">
        <f t="shared" si="9"/>
        <v>#REF!</v>
      </c>
      <c r="AI69" s="27" t="e">
        <f t="shared" si="9"/>
        <v>#REF!</v>
      </c>
      <c r="AJ69" s="27" t="e">
        <f t="shared" si="9"/>
        <v>#REF!</v>
      </c>
      <c r="AK69" s="27" t="e">
        <f t="shared" si="9"/>
        <v>#REF!</v>
      </c>
      <c r="AL69" s="27" t="e">
        <f t="shared" si="9"/>
        <v>#REF!</v>
      </c>
      <c r="AM69" s="27" t="e">
        <f t="shared" si="9"/>
        <v>#REF!</v>
      </c>
      <c r="AN69" s="27" t="e">
        <f t="shared" si="9"/>
        <v>#REF!</v>
      </c>
      <c r="AO69" s="27" t="e">
        <f t="shared" si="9"/>
        <v>#REF!</v>
      </c>
      <c r="AP69" s="27" t="e">
        <f t="shared" si="9"/>
        <v>#REF!</v>
      </c>
      <c r="AQ69" s="27" t="e">
        <f t="shared" si="9"/>
        <v>#REF!</v>
      </c>
      <c r="AR69" s="27" t="e">
        <f t="shared" si="9"/>
        <v>#REF!</v>
      </c>
      <c r="AS69" s="27" t="e">
        <f t="shared" si="9"/>
        <v>#REF!</v>
      </c>
      <c r="AT69" s="27" t="e">
        <f t="shared" si="9"/>
        <v>#REF!</v>
      </c>
      <c r="AU69" s="27" t="e">
        <f t="shared" si="9"/>
        <v>#REF!</v>
      </c>
      <c r="AV69" s="27" t="e">
        <f t="shared" si="9"/>
        <v>#REF!</v>
      </c>
      <c r="AW69" s="27" t="e">
        <f t="shared" si="9"/>
        <v>#REF!</v>
      </c>
      <c r="AX69" s="27" t="e">
        <f t="shared" si="9"/>
        <v>#REF!</v>
      </c>
    </row>
    <row r="70" spans="1:50" x14ac:dyDescent="0.25">
      <c r="F70" s="29"/>
    </row>
    <row r="71" spans="1:50" x14ac:dyDescent="0.25">
      <c r="L71" s="30"/>
    </row>
    <row r="72" spans="1:50" x14ac:dyDescent="0.25">
      <c r="B72" s="112"/>
      <c r="C72" s="112"/>
      <c r="D72" s="112"/>
      <c r="E72" s="112"/>
      <c r="F72" s="112"/>
      <c r="G72" s="112"/>
      <c r="H72" s="112"/>
      <c r="I72" s="112"/>
      <c r="J72" s="112"/>
      <c r="K72" s="112"/>
      <c r="L72" s="112"/>
      <c r="M72" s="112"/>
      <c r="N72" s="112"/>
      <c r="O72" s="112"/>
      <c r="P72" s="112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2"/>
      <c r="AB72" s="112"/>
      <c r="AC72" s="112"/>
      <c r="AD72" s="112"/>
      <c r="AE72" s="112"/>
      <c r="AF72" s="112"/>
      <c r="AG72" s="112"/>
      <c r="AH72" s="112"/>
      <c r="AI72" s="112"/>
      <c r="AJ72" s="112"/>
      <c r="AK72" s="112"/>
      <c r="AL72" s="112"/>
      <c r="AM72" s="112"/>
      <c r="AN72" s="112"/>
      <c r="AO72" s="112"/>
      <c r="AP72" s="112"/>
      <c r="AQ72" s="112"/>
      <c r="AR72" s="112"/>
      <c r="AS72" s="112"/>
      <c r="AT72" s="112"/>
      <c r="AU72" s="112"/>
      <c r="AV72" s="112"/>
      <c r="AW72" s="112"/>
      <c r="AX72" s="112"/>
    </row>
  </sheetData>
  <pageMargins left="0.75" right="0.75" top="1" bottom="1" header="0" footer="0"/>
  <pageSetup orientation="landscape" r:id="rId1"/>
  <headerFooter alignWithMargins="0"/>
  <customProperties>
    <customPr name="EpmWorksheetKeyString_GUID" r:id="rId2"/>
  </customProperties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AZ122"/>
  <sheetViews>
    <sheetView showGridLines="0" zoomScale="80" zoomScaleNormal="80" workbookViewId="0">
      <selection activeCell="B19" sqref="B19"/>
    </sheetView>
  </sheetViews>
  <sheetFormatPr defaultColWidth="8.54296875" defaultRowHeight="12.5" outlineLevelRow="1" x14ac:dyDescent="0.25"/>
  <cols>
    <col min="1" max="1" width="25.54296875" customWidth="1"/>
    <col min="2" max="2" width="8.7265625" customWidth="1"/>
    <col min="3" max="3" width="10.54296875" bestFit="1" customWidth="1"/>
    <col min="4" max="4" width="10.54296875" style="23" bestFit="1" customWidth="1"/>
    <col min="5" max="12" width="10.54296875" bestFit="1" customWidth="1"/>
    <col min="13" max="13" width="10.7265625" bestFit="1" customWidth="1"/>
    <col min="14" max="25" width="10.54296875" hidden="1" customWidth="1"/>
    <col min="26" max="29" width="9.7265625" hidden="1" customWidth="1"/>
    <col min="30" max="32" width="10.1796875" hidden="1" customWidth="1"/>
    <col min="33" max="38" width="11.26953125" hidden="1" customWidth="1"/>
    <col min="39" max="40" width="12" hidden="1" customWidth="1"/>
    <col min="41" max="42" width="13" hidden="1" customWidth="1"/>
    <col min="43" max="43" width="14.26953125" hidden="1" customWidth="1"/>
    <col min="44" max="44" width="16.453125" hidden="1" customWidth="1"/>
    <col min="45" max="45" width="20.81640625" hidden="1" customWidth="1"/>
    <col min="46" max="46" width="14.26953125" hidden="1" customWidth="1"/>
    <col min="47" max="47" width="16.453125" hidden="1" customWidth="1"/>
    <col min="48" max="48" width="19.81640625" hidden="1" customWidth="1"/>
    <col min="49" max="49" width="15.1796875" hidden="1" customWidth="1"/>
    <col min="50" max="51" width="13" hidden="1" customWidth="1"/>
    <col min="52" max="80" width="8.7265625" customWidth="1"/>
  </cols>
  <sheetData>
    <row r="1" spans="1:52" s="5" customFormat="1" ht="15" customHeight="1" x14ac:dyDescent="0.25">
      <c r="C1" s="6"/>
      <c r="D1" s="7"/>
    </row>
    <row r="2" spans="1:52" s="14" customFormat="1" ht="15" customHeight="1" x14ac:dyDescent="0.25">
      <c r="A2" s="12" t="s">
        <v>5</v>
      </c>
      <c r="B2" s="12"/>
      <c r="C2" s="13">
        <v>2</v>
      </c>
      <c r="D2" s="13">
        <v>3</v>
      </c>
      <c r="E2" s="13">
        <v>4</v>
      </c>
      <c r="F2" s="13">
        <v>5</v>
      </c>
      <c r="G2" s="13">
        <v>6</v>
      </c>
      <c r="H2" s="13">
        <v>7</v>
      </c>
      <c r="I2" s="13">
        <v>8</v>
      </c>
      <c r="J2" s="13">
        <v>9</v>
      </c>
      <c r="K2" s="13">
        <v>10</v>
      </c>
      <c r="L2" s="13">
        <v>11</v>
      </c>
      <c r="M2" s="13">
        <v>12</v>
      </c>
      <c r="N2" s="13">
        <v>13</v>
      </c>
      <c r="O2" s="13">
        <v>14</v>
      </c>
      <c r="P2" s="13">
        <v>15</v>
      </c>
      <c r="Q2" s="13">
        <v>16</v>
      </c>
      <c r="R2" s="13">
        <v>17</v>
      </c>
      <c r="S2" s="13">
        <v>18</v>
      </c>
      <c r="T2" s="13">
        <v>19</v>
      </c>
      <c r="U2" s="13">
        <v>20</v>
      </c>
      <c r="V2" s="13">
        <v>21</v>
      </c>
      <c r="W2" s="13">
        <v>22</v>
      </c>
      <c r="X2" s="13">
        <v>23</v>
      </c>
      <c r="Y2" s="13">
        <v>24</v>
      </c>
      <c r="Z2" s="13">
        <v>25</v>
      </c>
      <c r="AA2" s="13">
        <v>26</v>
      </c>
      <c r="AB2" s="13">
        <v>27</v>
      </c>
      <c r="AC2" s="13">
        <v>28</v>
      </c>
      <c r="AD2" s="13">
        <v>29</v>
      </c>
      <c r="AE2" s="13">
        <v>30</v>
      </c>
      <c r="AF2" s="13">
        <v>31</v>
      </c>
      <c r="AG2" s="13">
        <v>32</v>
      </c>
      <c r="AH2" s="13">
        <v>33</v>
      </c>
      <c r="AI2" s="13">
        <v>34</v>
      </c>
      <c r="AJ2" s="13">
        <v>35</v>
      </c>
      <c r="AK2" s="13">
        <v>36</v>
      </c>
      <c r="AL2" s="13">
        <v>37</v>
      </c>
      <c r="AM2" s="13">
        <v>38</v>
      </c>
      <c r="AN2" s="13">
        <v>39</v>
      </c>
      <c r="AO2" s="13">
        <v>40</v>
      </c>
      <c r="AP2" s="13">
        <v>41</v>
      </c>
      <c r="AQ2" s="13">
        <v>42</v>
      </c>
      <c r="AR2" s="13">
        <v>43</v>
      </c>
      <c r="AS2" s="13">
        <v>44</v>
      </c>
      <c r="AT2" s="13">
        <v>45</v>
      </c>
      <c r="AU2" s="13">
        <v>46</v>
      </c>
      <c r="AV2" s="13">
        <v>47</v>
      </c>
      <c r="AW2" s="13">
        <v>48</v>
      </c>
      <c r="AX2" s="13">
        <v>49</v>
      </c>
      <c r="AY2" s="13">
        <v>50</v>
      </c>
    </row>
    <row r="3" spans="1:52" s="10" customFormat="1" ht="15" customHeight="1" x14ac:dyDescent="0.25">
      <c r="A3" s="8" t="s">
        <v>3</v>
      </c>
      <c r="B3" s="8"/>
      <c r="C3" s="39">
        <v>100</v>
      </c>
      <c r="D3" s="39">
        <f>+C3</f>
        <v>100</v>
      </c>
      <c r="E3" s="39">
        <f t="shared" ref="E3:AY3" si="0">+D3</f>
        <v>100</v>
      </c>
      <c r="F3" s="39">
        <f t="shared" si="0"/>
        <v>100</v>
      </c>
      <c r="G3" s="39">
        <f t="shared" si="0"/>
        <v>100</v>
      </c>
      <c r="H3" s="39">
        <f t="shared" si="0"/>
        <v>100</v>
      </c>
      <c r="I3" s="39">
        <f t="shared" si="0"/>
        <v>100</v>
      </c>
      <c r="J3" s="39">
        <f t="shared" si="0"/>
        <v>100</v>
      </c>
      <c r="K3" s="39">
        <f t="shared" si="0"/>
        <v>100</v>
      </c>
      <c r="L3" s="39">
        <f t="shared" si="0"/>
        <v>100</v>
      </c>
      <c r="M3" s="39">
        <f t="shared" si="0"/>
        <v>100</v>
      </c>
      <c r="N3" s="39">
        <f t="shared" si="0"/>
        <v>100</v>
      </c>
      <c r="O3" s="39">
        <f t="shared" si="0"/>
        <v>100</v>
      </c>
      <c r="P3" s="39">
        <f t="shared" si="0"/>
        <v>100</v>
      </c>
      <c r="Q3" s="39">
        <f t="shared" si="0"/>
        <v>100</v>
      </c>
      <c r="R3" s="39">
        <f t="shared" si="0"/>
        <v>100</v>
      </c>
      <c r="S3" s="39">
        <f t="shared" si="0"/>
        <v>100</v>
      </c>
      <c r="T3" s="39">
        <f t="shared" si="0"/>
        <v>100</v>
      </c>
      <c r="U3" s="39">
        <f t="shared" si="0"/>
        <v>100</v>
      </c>
      <c r="V3" s="39">
        <f t="shared" si="0"/>
        <v>100</v>
      </c>
      <c r="W3" s="39">
        <f t="shared" si="0"/>
        <v>100</v>
      </c>
      <c r="X3" s="39">
        <f t="shared" si="0"/>
        <v>100</v>
      </c>
      <c r="Y3" s="39">
        <f t="shared" si="0"/>
        <v>100</v>
      </c>
      <c r="Z3" s="39">
        <f t="shared" si="0"/>
        <v>100</v>
      </c>
      <c r="AA3" s="39">
        <f t="shared" si="0"/>
        <v>100</v>
      </c>
      <c r="AB3" s="39">
        <f t="shared" si="0"/>
        <v>100</v>
      </c>
      <c r="AC3" s="39">
        <f t="shared" si="0"/>
        <v>100</v>
      </c>
      <c r="AD3" s="39">
        <f t="shared" si="0"/>
        <v>100</v>
      </c>
      <c r="AE3" s="39">
        <f t="shared" si="0"/>
        <v>100</v>
      </c>
      <c r="AF3" s="39">
        <f t="shared" si="0"/>
        <v>100</v>
      </c>
      <c r="AG3" s="39">
        <f t="shared" si="0"/>
        <v>100</v>
      </c>
      <c r="AH3" s="39">
        <f t="shared" si="0"/>
        <v>100</v>
      </c>
      <c r="AI3" s="39">
        <f t="shared" si="0"/>
        <v>100</v>
      </c>
      <c r="AJ3" s="39">
        <f t="shared" si="0"/>
        <v>100</v>
      </c>
      <c r="AK3" s="39">
        <f t="shared" si="0"/>
        <v>100</v>
      </c>
      <c r="AL3" s="39">
        <f t="shared" si="0"/>
        <v>100</v>
      </c>
      <c r="AM3" s="39">
        <f t="shared" si="0"/>
        <v>100</v>
      </c>
      <c r="AN3" s="39">
        <f t="shared" si="0"/>
        <v>100</v>
      </c>
      <c r="AO3" s="39">
        <f t="shared" si="0"/>
        <v>100</v>
      </c>
      <c r="AP3" s="39">
        <f t="shared" si="0"/>
        <v>100</v>
      </c>
      <c r="AQ3" s="39">
        <f t="shared" si="0"/>
        <v>100</v>
      </c>
      <c r="AR3" s="39">
        <f t="shared" si="0"/>
        <v>100</v>
      </c>
      <c r="AS3" s="39">
        <f t="shared" si="0"/>
        <v>100</v>
      </c>
      <c r="AT3" s="39">
        <f t="shared" si="0"/>
        <v>100</v>
      </c>
      <c r="AU3" s="39">
        <f t="shared" si="0"/>
        <v>100</v>
      </c>
      <c r="AV3" s="39">
        <f t="shared" si="0"/>
        <v>100</v>
      </c>
      <c r="AW3" s="39">
        <f t="shared" si="0"/>
        <v>100</v>
      </c>
      <c r="AX3" s="39">
        <f t="shared" si="0"/>
        <v>100</v>
      </c>
      <c r="AY3" s="39">
        <f t="shared" si="0"/>
        <v>100</v>
      </c>
      <c r="AZ3" s="5"/>
    </row>
    <row r="4" spans="1:52" s="10" customFormat="1" ht="15" customHeight="1" x14ac:dyDescent="0.25">
      <c r="A4" s="8" t="s">
        <v>70</v>
      </c>
      <c r="B4" s="8"/>
      <c r="C4" s="32">
        <f>'1. Calc Tasa Directa'!B65</f>
        <v>1.1196662665066026</v>
      </c>
      <c r="D4" s="32">
        <f>'1. Calc Tasa Directa'!C65</f>
        <v>1.163414166613852</v>
      </c>
      <c r="E4" s="32">
        <f>'1. Calc Tasa Directa'!D65</f>
        <v>1.2082403105770623</v>
      </c>
      <c r="F4" s="32">
        <f>'1. Calc Tasa Directa'!E65</f>
        <v>1.2541399739707424</v>
      </c>
      <c r="G4" s="32">
        <f>'1. Calc Tasa Directa'!F65</f>
        <v>1.3011071186829397</v>
      </c>
      <c r="H4" s="32">
        <f>'1. Calc Tasa Directa'!G65</f>
        <v>1.3491344195933341</v>
      </c>
      <c r="I4" s="32">
        <f>'1. Calc Tasa Directa'!H65</f>
        <v>1.3982132967052228</v>
      </c>
      <c r="J4" s="32">
        <f>'1. Calc Tasa Directa'!I65</f>
        <v>1.4483339524571108</v>
      </c>
      <c r="K4" s="32">
        <f>'1. Calc Tasa Directa'!J65</f>
        <v>1.4994854138989437</v>
      </c>
      <c r="L4" s="32">
        <f>'1. Calc Tasa Directa'!K65</f>
        <v>1.5516555793816356</v>
      </c>
      <c r="M4" s="32">
        <f>'1. Calc Tasa Directa'!L65</f>
        <v>1.6048312693768338</v>
      </c>
      <c r="N4" s="32" t="e">
        <f>'1. Calc Tasa Directa'!M65</f>
        <v>#REF!</v>
      </c>
      <c r="O4" s="32" t="e">
        <f>'1. Calc Tasa Directa'!N65</f>
        <v>#REF!</v>
      </c>
      <c r="P4" s="32" t="e">
        <f>'1. Calc Tasa Directa'!O65</f>
        <v>#REF!</v>
      </c>
      <c r="Q4" s="32" t="e">
        <f>'1. Calc Tasa Directa'!P65</f>
        <v>#REF!</v>
      </c>
      <c r="R4" s="32" t="e">
        <f>'1. Calc Tasa Directa'!Q65</f>
        <v>#REF!</v>
      </c>
      <c r="S4" s="32" t="e">
        <f>'1. Calc Tasa Directa'!R65</f>
        <v>#REF!</v>
      </c>
      <c r="T4" s="32" t="e">
        <f>'1. Calc Tasa Directa'!S65</f>
        <v>#REF!</v>
      </c>
      <c r="U4" s="32" t="e">
        <f>'1. Calc Tasa Directa'!T65</f>
        <v>#REF!</v>
      </c>
      <c r="V4" s="32" t="e">
        <f>'1. Calc Tasa Directa'!U65</f>
        <v>#REF!</v>
      </c>
      <c r="W4" s="32" t="e">
        <f>'1. Calc Tasa Directa'!V65</f>
        <v>#REF!</v>
      </c>
      <c r="X4" s="32" t="e">
        <f>'1. Calc Tasa Directa'!W65</f>
        <v>#REF!</v>
      </c>
      <c r="Y4" s="32" t="e">
        <f>'1. Calc Tasa Directa'!X65</f>
        <v>#REF!</v>
      </c>
      <c r="Z4" s="32" t="e">
        <f>'1. Calc Tasa Directa'!Y65</f>
        <v>#REF!</v>
      </c>
      <c r="AA4" s="32" t="e">
        <f>'1. Calc Tasa Directa'!Z65</f>
        <v>#REF!</v>
      </c>
      <c r="AB4" s="32" t="e">
        <f>'1. Calc Tasa Directa'!AA65</f>
        <v>#REF!</v>
      </c>
      <c r="AC4" s="32" t="e">
        <f>'1. Calc Tasa Directa'!AB65</f>
        <v>#REF!</v>
      </c>
      <c r="AD4" s="32" t="e">
        <f>'1. Calc Tasa Directa'!AC65</f>
        <v>#REF!</v>
      </c>
      <c r="AE4" s="32" t="e">
        <f>'1. Calc Tasa Directa'!AD65</f>
        <v>#REF!</v>
      </c>
      <c r="AF4" s="32" t="e">
        <f>'1. Calc Tasa Directa'!AE65</f>
        <v>#REF!</v>
      </c>
      <c r="AG4" s="32" t="e">
        <f>'1. Calc Tasa Directa'!AF65</f>
        <v>#REF!</v>
      </c>
      <c r="AH4" s="32" t="e">
        <f>'1. Calc Tasa Directa'!AG65</f>
        <v>#REF!</v>
      </c>
      <c r="AI4" s="32" t="e">
        <f>'1. Calc Tasa Directa'!AH65</f>
        <v>#REF!</v>
      </c>
      <c r="AJ4" s="32" t="e">
        <f>'1. Calc Tasa Directa'!AI65</f>
        <v>#REF!</v>
      </c>
      <c r="AK4" s="32" t="e">
        <f>'1. Calc Tasa Directa'!AJ65</f>
        <v>#REF!</v>
      </c>
      <c r="AL4" s="32" t="e">
        <f>'1. Calc Tasa Directa'!AK65</f>
        <v>#REF!</v>
      </c>
      <c r="AM4" s="32" t="e">
        <f>'1. Calc Tasa Directa'!AL65</f>
        <v>#REF!</v>
      </c>
      <c r="AN4" s="32" t="e">
        <f>'1. Calc Tasa Directa'!AM65</f>
        <v>#REF!</v>
      </c>
      <c r="AO4" s="32" t="e">
        <f>'1. Calc Tasa Directa'!AN65</f>
        <v>#REF!</v>
      </c>
      <c r="AP4" s="32" t="e">
        <f>'1. Calc Tasa Directa'!AO65</f>
        <v>#REF!</v>
      </c>
      <c r="AQ4" s="32" t="e">
        <f>'1. Calc Tasa Directa'!AP65</f>
        <v>#REF!</v>
      </c>
      <c r="AR4" s="32" t="e">
        <f>'1. Calc Tasa Directa'!AQ65</f>
        <v>#REF!</v>
      </c>
      <c r="AS4" s="32" t="e">
        <f>'1. Calc Tasa Directa'!AR65</f>
        <v>#REF!</v>
      </c>
      <c r="AT4" s="32" t="e">
        <f>'1. Calc Tasa Directa'!AS65</f>
        <v>#REF!</v>
      </c>
      <c r="AU4" s="32" t="e">
        <f>'1. Calc Tasa Directa'!AT65</f>
        <v>#REF!</v>
      </c>
      <c r="AV4" s="32" t="e">
        <f>'1. Calc Tasa Directa'!AU65</f>
        <v>#REF!</v>
      </c>
      <c r="AW4" s="32" t="e">
        <f>'1. Calc Tasa Directa'!AV65</f>
        <v>#REF!</v>
      </c>
      <c r="AX4" s="32" t="e">
        <f>'1. Calc Tasa Directa'!AW65</f>
        <v>#REF!</v>
      </c>
      <c r="AY4" s="32" t="e">
        <f>'1. Calc Tasa Directa'!AX65</f>
        <v>#REF!</v>
      </c>
      <c r="AZ4" s="5"/>
    </row>
    <row r="5" spans="1:52" s="10" customFormat="1" ht="15" customHeight="1" x14ac:dyDescent="0.25">
      <c r="A5" s="8" t="s">
        <v>65</v>
      </c>
      <c r="B5" s="8"/>
      <c r="C5" s="106">
        <f>'1. Calc Tasa Directa'!B67/100</f>
        <v>0.10495294644905769</v>
      </c>
      <c r="D5" s="106">
        <f>'1. Calc Tasa Directa'!C67/100</f>
        <v>0.13793257484723839</v>
      </c>
      <c r="E5" s="106">
        <f>'1. Calc Tasa Directa'!D67/100</f>
        <v>0.16924777562586754</v>
      </c>
      <c r="F5" s="106">
        <f>'1. Calc Tasa Directa'!E67/100</f>
        <v>0.19899330187930928</v>
      </c>
      <c r="G5" s="106">
        <f>'1. Calc Tasa Directa'!F67/100</f>
        <v>0.22725814523708052</v>
      </c>
      <c r="H5" s="106">
        <f>'1. Calc Tasa Directa'!G67/100</f>
        <v>0.2541259010677368</v>
      </c>
      <c r="I5" s="106">
        <f>'1. Calc Tasa Directa'!H67/100</f>
        <v>0.27967510986055982</v>
      </c>
      <c r="J5" s="106">
        <f>'1. Calc Tasa Directa'!I67/100</f>
        <v>0.30397957637185213</v>
      </c>
      <c r="K5" s="106">
        <f>'1. Calc Tasa Directa'!J67/100</f>
        <v>0.32710866801523891</v>
      </c>
      <c r="L5" s="106">
        <f>'1. Calc Tasa Directa'!K67/100</f>
        <v>0.34912759387534587</v>
      </c>
      <c r="M5" s="106">
        <f>'1. Calc Tasa Directa'!L67/100</f>
        <v>0.37009766563103119</v>
      </c>
      <c r="N5" s="31" t="e">
        <f>'1. Calc Tasa Directa'!M67/100</f>
        <v>#REF!</v>
      </c>
      <c r="O5" s="31" t="e">
        <f>'1. Calc Tasa Directa'!N67/100</f>
        <v>#REF!</v>
      </c>
      <c r="P5" s="31" t="e">
        <f>'1. Calc Tasa Directa'!O67/100</f>
        <v>#REF!</v>
      </c>
      <c r="Q5" s="31" t="e">
        <f>'1. Calc Tasa Directa'!P67/100</f>
        <v>#REF!</v>
      </c>
      <c r="R5" s="31" t="e">
        <f>'1. Calc Tasa Directa'!Q67/100</f>
        <v>#REF!</v>
      </c>
      <c r="S5" s="31" t="e">
        <f>'1. Calc Tasa Directa'!R67/100</f>
        <v>#REF!</v>
      </c>
      <c r="T5" s="31" t="e">
        <f>'1. Calc Tasa Directa'!S67/100</f>
        <v>#REF!</v>
      </c>
      <c r="U5" s="31" t="e">
        <f>'1. Calc Tasa Directa'!T67/100</f>
        <v>#REF!</v>
      </c>
      <c r="V5" s="31" t="e">
        <f>'1. Calc Tasa Directa'!U67/100</f>
        <v>#REF!</v>
      </c>
      <c r="W5" s="31" t="e">
        <f>'1. Calc Tasa Directa'!V67/100</f>
        <v>#REF!</v>
      </c>
      <c r="X5" s="31" t="e">
        <f>'1. Calc Tasa Directa'!W67/100</f>
        <v>#REF!</v>
      </c>
      <c r="Y5" s="31" t="e">
        <f>'1. Calc Tasa Directa'!X67/100</f>
        <v>#REF!</v>
      </c>
      <c r="Z5" s="31" t="e">
        <f>'1. Calc Tasa Directa'!Y67/100</f>
        <v>#REF!</v>
      </c>
      <c r="AA5" s="31" t="e">
        <f>'1. Calc Tasa Directa'!Z67/100</f>
        <v>#REF!</v>
      </c>
      <c r="AB5" s="31" t="e">
        <f>'1. Calc Tasa Directa'!AA67/100</f>
        <v>#REF!</v>
      </c>
      <c r="AC5" s="31" t="e">
        <f>'1. Calc Tasa Directa'!AB67/100</f>
        <v>#REF!</v>
      </c>
      <c r="AD5" s="31" t="e">
        <f>'1. Calc Tasa Directa'!AC67/100</f>
        <v>#REF!</v>
      </c>
      <c r="AE5" s="31" t="e">
        <f>'1. Calc Tasa Directa'!AD67/100</f>
        <v>#REF!</v>
      </c>
      <c r="AF5" s="31" t="e">
        <f>'1. Calc Tasa Directa'!AE67/100</f>
        <v>#REF!</v>
      </c>
      <c r="AG5" s="31" t="e">
        <f>'1. Calc Tasa Directa'!AF67/100</f>
        <v>#REF!</v>
      </c>
      <c r="AH5" s="31" t="e">
        <f>'1. Calc Tasa Directa'!AG67/100</f>
        <v>#REF!</v>
      </c>
      <c r="AI5" s="31" t="e">
        <f>'1. Calc Tasa Directa'!AH67/100</f>
        <v>#REF!</v>
      </c>
      <c r="AJ5" s="31" t="e">
        <f>'1. Calc Tasa Directa'!AI67/100</f>
        <v>#REF!</v>
      </c>
      <c r="AK5" s="31" t="e">
        <f>'1. Calc Tasa Directa'!AJ67/100</f>
        <v>#REF!</v>
      </c>
      <c r="AL5" s="31" t="e">
        <f>'1. Calc Tasa Directa'!AK67/100</f>
        <v>#REF!</v>
      </c>
      <c r="AM5" s="31" t="e">
        <f>'1. Calc Tasa Directa'!AL67/100</f>
        <v>#REF!</v>
      </c>
      <c r="AN5" s="31" t="e">
        <f>'1. Calc Tasa Directa'!AM67/100</f>
        <v>#REF!</v>
      </c>
      <c r="AO5" s="31" t="e">
        <f>'1. Calc Tasa Directa'!AN67/100</f>
        <v>#REF!</v>
      </c>
      <c r="AP5" s="31" t="e">
        <f>'1. Calc Tasa Directa'!AO67/100</f>
        <v>#REF!</v>
      </c>
      <c r="AQ5" s="31" t="e">
        <f>'1. Calc Tasa Directa'!AP67/100</f>
        <v>#REF!</v>
      </c>
      <c r="AR5" s="31" t="e">
        <f>'1. Calc Tasa Directa'!AQ67/100</f>
        <v>#REF!</v>
      </c>
      <c r="AS5" s="31" t="e">
        <f>'1. Calc Tasa Directa'!AR67/100</f>
        <v>#REF!</v>
      </c>
      <c r="AT5" s="31" t="e">
        <f>'1. Calc Tasa Directa'!AS67/100</f>
        <v>#REF!</v>
      </c>
      <c r="AU5" s="31" t="e">
        <f>'1. Calc Tasa Directa'!AT67/100</f>
        <v>#REF!</v>
      </c>
      <c r="AV5" s="31" t="e">
        <f>'1. Calc Tasa Directa'!AU67/100</f>
        <v>#REF!</v>
      </c>
      <c r="AW5" s="31" t="e">
        <f>'1. Calc Tasa Directa'!AV67/100</f>
        <v>#REF!</v>
      </c>
      <c r="AX5" s="31" t="e">
        <f>'1. Calc Tasa Directa'!AW67/100</f>
        <v>#REF!</v>
      </c>
      <c r="AY5" s="31" t="e">
        <f>'1. Calc Tasa Directa'!AX67/100</f>
        <v>#REF!</v>
      </c>
      <c r="AZ5" s="5"/>
    </row>
    <row r="6" spans="1:52" s="10" customFormat="1" ht="15" customHeight="1" x14ac:dyDescent="0.25">
      <c r="A6" s="8" t="s">
        <v>66</v>
      </c>
      <c r="B6" s="8"/>
      <c r="C6" s="40">
        <f>Simulador!$D$5</f>
        <v>0.21</v>
      </c>
      <c r="D6" s="40">
        <f>Simulador!$D$5</f>
        <v>0.21</v>
      </c>
      <c r="E6" s="40">
        <f>Simulador!$D$5</f>
        <v>0.21</v>
      </c>
      <c r="F6" s="40">
        <f>Simulador!$D$5</f>
        <v>0.21</v>
      </c>
      <c r="G6" s="40">
        <f>Simulador!$D$5</f>
        <v>0.21</v>
      </c>
      <c r="H6" s="40">
        <f>Simulador!$D$5</f>
        <v>0.21</v>
      </c>
      <c r="I6" s="40">
        <f>Simulador!$D$5</f>
        <v>0.21</v>
      </c>
      <c r="J6" s="40">
        <f>Simulador!$D$5</f>
        <v>0.21</v>
      </c>
      <c r="K6" s="40">
        <f>Simulador!$D$5</f>
        <v>0.21</v>
      </c>
      <c r="L6" s="40">
        <f>Simulador!$D$5</f>
        <v>0.21</v>
      </c>
      <c r="M6" s="40">
        <f>Simulador!$D$5</f>
        <v>0.21</v>
      </c>
      <c r="N6" s="40">
        <f>Simulador!$D$5</f>
        <v>0.21</v>
      </c>
      <c r="O6" s="40">
        <f>Simulador!$D$5</f>
        <v>0.21</v>
      </c>
      <c r="P6" s="40">
        <f>Simulador!$D$5</f>
        <v>0.21</v>
      </c>
      <c r="Q6" s="40">
        <f>Simulador!$D$5</f>
        <v>0.21</v>
      </c>
      <c r="R6" s="40">
        <f>Simulador!$D$5</f>
        <v>0.21</v>
      </c>
      <c r="S6" s="40">
        <f>Simulador!$D$5</f>
        <v>0.21</v>
      </c>
      <c r="T6" s="40">
        <f>Simulador!$D$5</f>
        <v>0.21</v>
      </c>
      <c r="U6" s="40">
        <f>Simulador!$D$5</f>
        <v>0.21</v>
      </c>
      <c r="V6" s="40">
        <f>Simulador!$D$5</f>
        <v>0.21</v>
      </c>
      <c r="W6" s="40">
        <f>Simulador!$D$5</f>
        <v>0.21</v>
      </c>
      <c r="X6" s="40">
        <f>Simulador!$D$5</f>
        <v>0.21</v>
      </c>
      <c r="Y6" s="40">
        <f>Simulador!$D$5</f>
        <v>0.21</v>
      </c>
      <c r="Z6" s="40">
        <f>Simulador!$D$5</f>
        <v>0.21</v>
      </c>
      <c r="AA6" s="40">
        <f>Simulador!$D$5</f>
        <v>0.21</v>
      </c>
      <c r="AB6" s="40">
        <f>Simulador!$D$5</f>
        <v>0.21</v>
      </c>
      <c r="AC6" s="40">
        <f>Simulador!$D$5</f>
        <v>0.21</v>
      </c>
      <c r="AD6" s="40">
        <f>Simulador!$D$5</f>
        <v>0.21</v>
      </c>
      <c r="AE6" s="40">
        <f>Simulador!$D$5</f>
        <v>0.21</v>
      </c>
      <c r="AF6" s="40">
        <f>Simulador!$D$5</f>
        <v>0.21</v>
      </c>
      <c r="AG6" s="40">
        <f>Simulador!$D$5</f>
        <v>0.21</v>
      </c>
      <c r="AH6" s="40">
        <f>Simulador!$D$5</f>
        <v>0.21</v>
      </c>
      <c r="AI6" s="40">
        <f>Simulador!$D$5</f>
        <v>0.21</v>
      </c>
      <c r="AJ6" s="40">
        <f>Simulador!$D$5</f>
        <v>0.21</v>
      </c>
      <c r="AK6" s="40">
        <f>Simulador!$D$5</f>
        <v>0.21</v>
      </c>
      <c r="AL6" s="40">
        <f>Simulador!$D$5</f>
        <v>0.21</v>
      </c>
      <c r="AM6" s="40">
        <f>Simulador!$D$5</f>
        <v>0.21</v>
      </c>
      <c r="AN6" s="40">
        <f>Simulador!$D$5</f>
        <v>0.21</v>
      </c>
      <c r="AO6" s="40">
        <f>Simulador!$D$5</f>
        <v>0.21</v>
      </c>
      <c r="AP6" s="40">
        <f>Simulador!$D$5</f>
        <v>0.21</v>
      </c>
      <c r="AQ6" s="40">
        <f>Simulador!$D$5</f>
        <v>0.21</v>
      </c>
      <c r="AR6" s="40">
        <f>Simulador!$D$5</f>
        <v>0.21</v>
      </c>
      <c r="AS6" s="40">
        <f>Simulador!$D$5</f>
        <v>0.21</v>
      </c>
      <c r="AT6" s="40">
        <f>Simulador!$D$5</f>
        <v>0.21</v>
      </c>
      <c r="AU6" s="40">
        <f>Simulador!$D$5</f>
        <v>0.21</v>
      </c>
      <c r="AV6" s="40">
        <f>Simulador!$D$5</f>
        <v>0.21</v>
      </c>
      <c r="AW6" s="40">
        <f>Simulador!$D$5</f>
        <v>0.21</v>
      </c>
      <c r="AX6" s="40">
        <f>Simulador!$D$5</f>
        <v>0.21</v>
      </c>
      <c r="AY6" s="40">
        <f>Simulador!$D$5</f>
        <v>0.21</v>
      </c>
      <c r="AZ6" s="5"/>
    </row>
    <row r="7" spans="1:52" s="10" customFormat="1" ht="15" customHeight="1" x14ac:dyDescent="0.25">
      <c r="A7" s="8" t="s">
        <v>67</v>
      </c>
      <c r="B7" s="8"/>
      <c r="C7" s="31">
        <v>0.105</v>
      </c>
      <c r="D7" s="31">
        <v>0.105</v>
      </c>
      <c r="E7" s="31">
        <v>0.105</v>
      </c>
      <c r="F7" s="31">
        <v>0.105</v>
      </c>
      <c r="G7" s="31">
        <v>0.105</v>
      </c>
      <c r="H7" s="31">
        <v>0.105</v>
      </c>
      <c r="I7" s="31">
        <v>0.105</v>
      </c>
      <c r="J7" s="31">
        <v>0.105</v>
      </c>
      <c r="K7" s="31">
        <v>0.105</v>
      </c>
      <c r="L7" s="31">
        <v>0.105</v>
      </c>
      <c r="M7" s="31">
        <v>0.105</v>
      </c>
      <c r="N7" s="31">
        <v>0.105</v>
      </c>
      <c r="O7" s="31">
        <v>0.105</v>
      </c>
      <c r="P7" s="31">
        <v>0.105</v>
      </c>
      <c r="Q7" s="31">
        <v>0.105</v>
      </c>
      <c r="R7" s="31">
        <v>0.105</v>
      </c>
      <c r="S7" s="31">
        <v>0.105</v>
      </c>
      <c r="T7" s="31">
        <v>0.105</v>
      </c>
      <c r="U7" s="31">
        <v>0.105</v>
      </c>
      <c r="V7" s="31">
        <v>0.105</v>
      </c>
      <c r="W7" s="31">
        <v>0.105</v>
      </c>
      <c r="X7" s="31">
        <v>0.105</v>
      </c>
      <c r="Y7" s="31">
        <v>0.105</v>
      </c>
      <c r="Z7" s="31">
        <v>0.105</v>
      </c>
      <c r="AA7" s="31">
        <v>0.105</v>
      </c>
      <c r="AB7" s="31">
        <v>0.105</v>
      </c>
      <c r="AC7" s="31">
        <v>0.105</v>
      </c>
      <c r="AD7" s="31">
        <v>0.105</v>
      </c>
      <c r="AE7" s="31">
        <v>0.105</v>
      </c>
      <c r="AF7" s="31">
        <v>0.105</v>
      </c>
      <c r="AG7" s="31">
        <v>0.105</v>
      </c>
      <c r="AH7" s="31">
        <v>0.105</v>
      </c>
      <c r="AI7" s="31">
        <v>0.105</v>
      </c>
      <c r="AJ7" s="31">
        <v>0.105</v>
      </c>
      <c r="AK7" s="31">
        <v>0.105</v>
      </c>
      <c r="AL7" s="31">
        <v>0.105</v>
      </c>
      <c r="AM7" s="31">
        <v>0.105</v>
      </c>
      <c r="AN7" s="31">
        <v>0.105</v>
      </c>
      <c r="AO7" s="31">
        <v>0.105</v>
      </c>
      <c r="AP7" s="31">
        <v>0.105</v>
      </c>
      <c r="AQ7" s="31">
        <v>0.105</v>
      </c>
      <c r="AR7" s="31">
        <v>0.105</v>
      </c>
      <c r="AS7" s="31">
        <v>0.105</v>
      </c>
      <c r="AT7" s="31">
        <v>0.105</v>
      </c>
      <c r="AU7" s="31">
        <v>0.105</v>
      </c>
      <c r="AV7" s="31">
        <v>0.105</v>
      </c>
      <c r="AW7" s="31">
        <v>0.105</v>
      </c>
      <c r="AX7" s="31">
        <v>0.105</v>
      </c>
      <c r="AY7" s="31">
        <v>0.105</v>
      </c>
      <c r="AZ7" s="5"/>
    </row>
    <row r="8" spans="1:52" s="10" customFormat="1" ht="15" customHeight="1" x14ac:dyDescent="0.25">
      <c r="A8" s="8" t="s">
        <v>68</v>
      </c>
      <c r="B8" s="8"/>
      <c r="C8" s="31">
        <f>C5*(1+C6)</f>
        <v>0.12699306520335979</v>
      </c>
      <c r="D8" s="31">
        <f t="shared" ref="D8:AY8" si="1">D5*(1+D6)</f>
        <v>0.16689841556515844</v>
      </c>
      <c r="E8" s="31">
        <f t="shared" si="1"/>
        <v>0.20478980850729972</v>
      </c>
      <c r="F8" s="31">
        <f t="shared" si="1"/>
        <v>0.24078189527396421</v>
      </c>
      <c r="G8" s="31">
        <f t="shared" si="1"/>
        <v>0.27498235573686741</v>
      </c>
      <c r="H8" s="31">
        <f t="shared" si="1"/>
        <v>0.30749234029196154</v>
      </c>
      <c r="I8" s="31">
        <f t="shared" si="1"/>
        <v>0.33840688293127735</v>
      </c>
      <c r="J8" s="31">
        <f t="shared" si="1"/>
        <v>0.36781528740994107</v>
      </c>
      <c r="K8" s="31">
        <f t="shared" si="1"/>
        <v>0.39580148829843909</v>
      </c>
      <c r="L8" s="31">
        <f t="shared" si="1"/>
        <v>0.4224443885891685</v>
      </c>
      <c r="M8" s="31">
        <f t="shared" si="1"/>
        <v>0.44781817541354774</v>
      </c>
      <c r="N8" s="31" t="e">
        <f t="shared" si="1"/>
        <v>#REF!</v>
      </c>
      <c r="O8" s="31" t="e">
        <f t="shared" si="1"/>
        <v>#REF!</v>
      </c>
      <c r="P8" s="31" t="e">
        <f t="shared" si="1"/>
        <v>#REF!</v>
      </c>
      <c r="Q8" s="31" t="e">
        <f t="shared" si="1"/>
        <v>#REF!</v>
      </c>
      <c r="R8" s="31" t="e">
        <f t="shared" si="1"/>
        <v>#REF!</v>
      </c>
      <c r="S8" s="31" t="e">
        <f t="shared" si="1"/>
        <v>#REF!</v>
      </c>
      <c r="T8" s="31" t="e">
        <f t="shared" si="1"/>
        <v>#REF!</v>
      </c>
      <c r="U8" s="31" t="e">
        <f t="shared" si="1"/>
        <v>#REF!</v>
      </c>
      <c r="V8" s="31" t="e">
        <f t="shared" si="1"/>
        <v>#REF!</v>
      </c>
      <c r="W8" s="31" t="e">
        <f t="shared" si="1"/>
        <v>#REF!</v>
      </c>
      <c r="X8" s="31" t="e">
        <f t="shared" si="1"/>
        <v>#REF!</v>
      </c>
      <c r="Y8" s="31" t="e">
        <f t="shared" si="1"/>
        <v>#REF!</v>
      </c>
      <c r="Z8" s="31" t="e">
        <f t="shared" si="1"/>
        <v>#REF!</v>
      </c>
      <c r="AA8" s="31" t="e">
        <f t="shared" si="1"/>
        <v>#REF!</v>
      </c>
      <c r="AB8" s="31" t="e">
        <f t="shared" si="1"/>
        <v>#REF!</v>
      </c>
      <c r="AC8" s="31" t="e">
        <f t="shared" si="1"/>
        <v>#REF!</v>
      </c>
      <c r="AD8" s="31" t="e">
        <f t="shared" si="1"/>
        <v>#REF!</v>
      </c>
      <c r="AE8" s="31" t="e">
        <f t="shared" si="1"/>
        <v>#REF!</v>
      </c>
      <c r="AF8" s="31" t="e">
        <f t="shared" si="1"/>
        <v>#REF!</v>
      </c>
      <c r="AG8" s="31" t="e">
        <f t="shared" si="1"/>
        <v>#REF!</v>
      </c>
      <c r="AH8" s="31" t="e">
        <f t="shared" si="1"/>
        <v>#REF!</v>
      </c>
      <c r="AI8" s="31" t="e">
        <f t="shared" si="1"/>
        <v>#REF!</v>
      </c>
      <c r="AJ8" s="31" t="e">
        <f t="shared" si="1"/>
        <v>#REF!</v>
      </c>
      <c r="AK8" s="31" t="e">
        <f t="shared" si="1"/>
        <v>#REF!</v>
      </c>
      <c r="AL8" s="31" t="e">
        <f t="shared" si="1"/>
        <v>#REF!</v>
      </c>
      <c r="AM8" s="31" t="e">
        <f t="shared" si="1"/>
        <v>#REF!</v>
      </c>
      <c r="AN8" s="31" t="e">
        <f t="shared" si="1"/>
        <v>#REF!</v>
      </c>
      <c r="AO8" s="31" t="e">
        <f t="shared" si="1"/>
        <v>#REF!</v>
      </c>
      <c r="AP8" s="31" t="e">
        <f t="shared" si="1"/>
        <v>#REF!</v>
      </c>
      <c r="AQ8" s="31" t="e">
        <f t="shared" si="1"/>
        <v>#REF!</v>
      </c>
      <c r="AR8" s="31" t="e">
        <f t="shared" si="1"/>
        <v>#REF!</v>
      </c>
      <c r="AS8" s="31" t="e">
        <f t="shared" si="1"/>
        <v>#REF!</v>
      </c>
      <c r="AT8" s="31" t="e">
        <f t="shared" si="1"/>
        <v>#REF!</v>
      </c>
      <c r="AU8" s="31" t="e">
        <f t="shared" si="1"/>
        <v>#REF!</v>
      </c>
      <c r="AV8" s="31" t="e">
        <f t="shared" si="1"/>
        <v>#REF!</v>
      </c>
      <c r="AW8" s="31" t="e">
        <f t="shared" si="1"/>
        <v>#REF!</v>
      </c>
      <c r="AX8" s="31" t="e">
        <f t="shared" si="1"/>
        <v>#REF!</v>
      </c>
      <c r="AY8" s="31" t="e">
        <f t="shared" si="1"/>
        <v>#REF!</v>
      </c>
      <c r="AZ8" s="5"/>
    </row>
    <row r="9" spans="1:52" s="45" customFormat="1" ht="15" customHeight="1" x14ac:dyDescent="0.25">
      <c r="A9" s="42" t="s">
        <v>69</v>
      </c>
      <c r="B9" s="42"/>
      <c r="C9" s="43">
        <f>((100/(1-C5*(1+C6))))/100</f>
        <v>1.1454662731092069</v>
      </c>
      <c r="D9" s="43">
        <f>((100/(1-D5*(1+D6))))/100</f>
        <v>1.2003338112462947</v>
      </c>
      <c r="E9" s="43">
        <f t="shared" ref="E9:AY9" si="2">((100/(1-E5*(1+E6))))/100</f>
        <v>1.2575291548048269</v>
      </c>
      <c r="F9" s="43">
        <f t="shared" si="2"/>
        <v>1.3171445646186881</v>
      </c>
      <c r="G9" s="43">
        <f t="shared" si="2"/>
        <v>1.3792767774863521</v>
      </c>
      <c r="H9" s="43">
        <f t="shared" si="2"/>
        <v>1.4440273489849926</v>
      </c>
      <c r="I9" s="43">
        <f t="shared" si="2"/>
        <v>1.5115030283728386</v>
      </c>
      <c r="J9" s="43">
        <f t="shared" si="2"/>
        <v>1.5818161687317667</v>
      </c>
      <c r="K9" s="43">
        <f t="shared" si="2"/>
        <v>1.6550851758700496</v>
      </c>
      <c r="L9" s="43">
        <f t="shared" si="2"/>
        <v>1.7314349999253522</v>
      </c>
      <c r="M9" s="43">
        <f t="shared" si="2"/>
        <v>1.8109976740884834</v>
      </c>
      <c r="N9" s="43" t="e">
        <f t="shared" si="2"/>
        <v>#REF!</v>
      </c>
      <c r="O9" s="43" t="e">
        <f t="shared" si="2"/>
        <v>#REF!</v>
      </c>
      <c r="P9" s="43" t="e">
        <f t="shared" si="2"/>
        <v>#REF!</v>
      </c>
      <c r="Q9" s="43" t="e">
        <f t="shared" si="2"/>
        <v>#REF!</v>
      </c>
      <c r="R9" s="43" t="e">
        <f t="shared" si="2"/>
        <v>#REF!</v>
      </c>
      <c r="S9" s="43" t="e">
        <f t="shared" si="2"/>
        <v>#REF!</v>
      </c>
      <c r="T9" s="43" t="e">
        <f t="shared" si="2"/>
        <v>#REF!</v>
      </c>
      <c r="U9" s="43" t="e">
        <f t="shared" si="2"/>
        <v>#REF!</v>
      </c>
      <c r="V9" s="43" t="e">
        <f t="shared" si="2"/>
        <v>#REF!</v>
      </c>
      <c r="W9" s="43" t="e">
        <f t="shared" si="2"/>
        <v>#REF!</v>
      </c>
      <c r="X9" s="43" t="e">
        <f t="shared" si="2"/>
        <v>#REF!</v>
      </c>
      <c r="Y9" s="43" t="e">
        <f t="shared" si="2"/>
        <v>#REF!</v>
      </c>
      <c r="Z9" s="43" t="e">
        <f t="shared" si="2"/>
        <v>#REF!</v>
      </c>
      <c r="AA9" s="43" t="e">
        <f t="shared" si="2"/>
        <v>#REF!</v>
      </c>
      <c r="AB9" s="43" t="e">
        <f t="shared" si="2"/>
        <v>#REF!</v>
      </c>
      <c r="AC9" s="43" t="e">
        <f t="shared" si="2"/>
        <v>#REF!</v>
      </c>
      <c r="AD9" s="43" t="e">
        <f t="shared" si="2"/>
        <v>#REF!</v>
      </c>
      <c r="AE9" s="43" t="e">
        <f t="shared" si="2"/>
        <v>#REF!</v>
      </c>
      <c r="AF9" s="43" t="e">
        <f t="shared" si="2"/>
        <v>#REF!</v>
      </c>
      <c r="AG9" s="43" t="e">
        <f t="shared" si="2"/>
        <v>#REF!</v>
      </c>
      <c r="AH9" s="43" t="e">
        <f t="shared" si="2"/>
        <v>#REF!</v>
      </c>
      <c r="AI9" s="43" t="e">
        <f t="shared" si="2"/>
        <v>#REF!</v>
      </c>
      <c r="AJ9" s="43" t="e">
        <f t="shared" si="2"/>
        <v>#REF!</v>
      </c>
      <c r="AK9" s="43" t="e">
        <f t="shared" si="2"/>
        <v>#REF!</v>
      </c>
      <c r="AL9" s="43" t="e">
        <f t="shared" si="2"/>
        <v>#REF!</v>
      </c>
      <c r="AM9" s="43" t="e">
        <f t="shared" si="2"/>
        <v>#REF!</v>
      </c>
      <c r="AN9" s="43" t="e">
        <f t="shared" si="2"/>
        <v>#REF!</v>
      </c>
      <c r="AO9" s="43" t="e">
        <f t="shared" si="2"/>
        <v>#REF!</v>
      </c>
      <c r="AP9" s="43" t="e">
        <f t="shared" si="2"/>
        <v>#REF!</v>
      </c>
      <c r="AQ9" s="43" t="e">
        <f t="shared" si="2"/>
        <v>#REF!</v>
      </c>
      <c r="AR9" s="43" t="e">
        <f t="shared" si="2"/>
        <v>#REF!</v>
      </c>
      <c r="AS9" s="43" t="e">
        <f t="shared" si="2"/>
        <v>#REF!</v>
      </c>
      <c r="AT9" s="43" t="e">
        <f t="shared" si="2"/>
        <v>#REF!</v>
      </c>
      <c r="AU9" s="43" t="e">
        <f t="shared" si="2"/>
        <v>#REF!</v>
      </c>
      <c r="AV9" s="43" t="e">
        <f t="shared" si="2"/>
        <v>#REF!</v>
      </c>
      <c r="AW9" s="43" t="e">
        <f t="shared" si="2"/>
        <v>#REF!</v>
      </c>
      <c r="AX9" s="43" t="e">
        <f t="shared" si="2"/>
        <v>#REF!</v>
      </c>
      <c r="AY9" s="43" t="e">
        <f t="shared" si="2"/>
        <v>#REF!</v>
      </c>
      <c r="AZ9" s="44"/>
    </row>
    <row r="10" spans="1:52" s="10" customFormat="1" ht="15" customHeight="1" x14ac:dyDescent="0.25">
      <c r="A10" s="8" t="s">
        <v>72</v>
      </c>
      <c r="B10" s="8"/>
      <c r="C10" s="34">
        <f>C3*C9</f>
        <v>114.54662731092068</v>
      </c>
      <c r="D10" s="34">
        <f t="shared" ref="D10:AY10" si="3">D3*D9</f>
        <v>120.03338112462947</v>
      </c>
      <c r="E10" s="34">
        <f t="shared" si="3"/>
        <v>125.75291548048268</v>
      </c>
      <c r="F10" s="34">
        <f t="shared" si="3"/>
        <v>131.71445646186882</v>
      </c>
      <c r="G10" s="34">
        <f t="shared" si="3"/>
        <v>137.9276777486352</v>
      </c>
      <c r="H10" s="34">
        <f t="shared" si="3"/>
        <v>144.40273489849926</v>
      </c>
      <c r="I10" s="34">
        <f t="shared" si="3"/>
        <v>151.15030283728385</v>
      </c>
      <c r="J10" s="34">
        <f t="shared" si="3"/>
        <v>158.18161687317667</v>
      </c>
      <c r="K10" s="34">
        <f t="shared" si="3"/>
        <v>165.50851758700495</v>
      </c>
      <c r="L10" s="34">
        <f t="shared" si="3"/>
        <v>173.14349999253523</v>
      </c>
      <c r="M10" s="34">
        <f t="shared" si="3"/>
        <v>181.09976740884835</v>
      </c>
      <c r="N10" s="34" t="e">
        <f t="shared" si="3"/>
        <v>#REF!</v>
      </c>
      <c r="O10" s="34" t="e">
        <f t="shared" si="3"/>
        <v>#REF!</v>
      </c>
      <c r="P10" s="34" t="e">
        <f t="shared" si="3"/>
        <v>#REF!</v>
      </c>
      <c r="Q10" s="34" t="e">
        <f t="shared" si="3"/>
        <v>#REF!</v>
      </c>
      <c r="R10" s="34" t="e">
        <f t="shared" si="3"/>
        <v>#REF!</v>
      </c>
      <c r="S10" s="34" t="e">
        <f t="shared" si="3"/>
        <v>#REF!</v>
      </c>
      <c r="T10" s="34" t="e">
        <f t="shared" si="3"/>
        <v>#REF!</v>
      </c>
      <c r="U10" s="34" t="e">
        <f t="shared" si="3"/>
        <v>#REF!</v>
      </c>
      <c r="V10" s="34" t="e">
        <f t="shared" si="3"/>
        <v>#REF!</v>
      </c>
      <c r="W10" s="34" t="e">
        <f t="shared" si="3"/>
        <v>#REF!</v>
      </c>
      <c r="X10" s="34" t="e">
        <f t="shared" si="3"/>
        <v>#REF!</v>
      </c>
      <c r="Y10" s="34" t="e">
        <f t="shared" si="3"/>
        <v>#REF!</v>
      </c>
      <c r="Z10" s="34" t="e">
        <f t="shared" si="3"/>
        <v>#REF!</v>
      </c>
      <c r="AA10" s="34" t="e">
        <f t="shared" si="3"/>
        <v>#REF!</v>
      </c>
      <c r="AB10" s="34" t="e">
        <f t="shared" si="3"/>
        <v>#REF!</v>
      </c>
      <c r="AC10" s="34" t="e">
        <f t="shared" si="3"/>
        <v>#REF!</v>
      </c>
      <c r="AD10" s="34" t="e">
        <f t="shared" si="3"/>
        <v>#REF!</v>
      </c>
      <c r="AE10" s="34" t="e">
        <f t="shared" si="3"/>
        <v>#REF!</v>
      </c>
      <c r="AF10" s="34" t="e">
        <f t="shared" si="3"/>
        <v>#REF!</v>
      </c>
      <c r="AG10" s="34" t="e">
        <f t="shared" si="3"/>
        <v>#REF!</v>
      </c>
      <c r="AH10" s="34" t="e">
        <f t="shared" si="3"/>
        <v>#REF!</v>
      </c>
      <c r="AI10" s="34" t="e">
        <f t="shared" si="3"/>
        <v>#REF!</v>
      </c>
      <c r="AJ10" s="34" t="e">
        <f t="shared" si="3"/>
        <v>#REF!</v>
      </c>
      <c r="AK10" s="34" t="e">
        <f t="shared" si="3"/>
        <v>#REF!</v>
      </c>
      <c r="AL10" s="34" t="e">
        <f t="shared" si="3"/>
        <v>#REF!</v>
      </c>
      <c r="AM10" s="34" t="e">
        <f t="shared" si="3"/>
        <v>#REF!</v>
      </c>
      <c r="AN10" s="34" t="e">
        <f t="shared" si="3"/>
        <v>#REF!</v>
      </c>
      <c r="AO10" s="34" t="e">
        <f t="shared" si="3"/>
        <v>#REF!</v>
      </c>
      <c r="AP10" s="34" t="e">
        <f t="shared" si="3"/>
        <v>#REF!</v>
      </c>
      <c r="AQ10" s="34" t="e">
        <f t="shared" si="3"/>
        <v>#REF!</v>
      </c>
      <c r="AR10" s="34" t="e">
        <f t="shared" si="3"/>
        <v>#REF!</v>
      </c>
      <c r="AS10" s="34" t="e">
        <f t="shared" si="3"/>
        <v>#REF!</v>
      </c>
      <c r="AT10" s="34" t="e">
        <f t="shared" si="3"/>
        <v>#REF!</v>
      </c>
      <c r="AU10" s="34" t="e">
        <f t="shared" si="3"/>
        <v>#REF!</v>
      </c>
      <c r="AV10" s="34" t="e">
        <f t="shared" si="3"/>
        <v>#REF!</v>
      </c>
      <c r="AW10" s="34" t="e">
        <f t="shared" si="3"/>
        <v>#REF!</v>
      </c>
      <c r="AX10" s="34" t="e">
        <f t="shared" si="3"/>
        <v>#REF!</v>
      </c>
      <c r="AY10" s="34" t="e">
        <f t="shared" si="3"/>
        <v>#REF!</v>
      </c>
      <c r="AZ10" s="5"/>
    </row>
    <row r="11" spans="1:52" s="10" customFormat="1" ht="15" customHeight="1" x14ac:dyDescent="0.25">
      <c r="A11" s="8" t="s">
        <v>75</v>
      </c>
      <c r="B11" s="8"/>
      <c r="C11" s="35">
        <f>C10*C5</f>
        <v>12.022006042083227</v>
      </c>
      <c r="D11" s="35">
        <f t="shared" ref="D11:AY11" si="4">D10*D5</f>
        <v>16.556513326140045</v>
      </c>
      <c r="E11" s="35">
        <f t="shared" si="4"/>
        <v>21.283401223539418</v>
      </c>
      <c r="F11" s="35">
        <f t="shared" si="4"/>
        <v>26.210294596585801</v>
      </c>
      <c r="G11" s="35">
        <f t="shared" si="4"/>
        <v>31.345188222012577</v>
      </c>
      <c r="H11" s="35">
        <f t="shared" si="4"/>
        <v>36.696475122726646</v>
      </c>
      <c r="I11" s="35">
        <f t="shared" si="4"/>
        <v>42.272977551474249</v>
      </c>
      <c r="J11" s="35">
        <f t="shared" si="4"/>
        <v>48.083980886922859</v>
      </c>
      <c r="K11" s="35">
        <f t="shared" si="4"/>
        <v>54.139270733061934</v>
      </c>
      <c r="L11" s="35">
        <f t="shared" si="4"/>
        <v>60.44917354754979</v>
      </c>
      <c r="M11" s="35">
        <f t="shared" si="4"/>
        <v>67.024601164337483</v>
      </c>
      <c r="N11" s="35" t="e">
        <f t="shared" si="4"/>
        <v>#REF!</v>
      </c>
      <c r="O11" s="35" t="e">
        <f t="shared" si="4"/>
        <v>#REF!</v>
      </c>
      <c r="P11" s="35" t="e">
        <f t="shared" si="4"/>
        <v>#REF!</v>
      </c>
      <c r="Q11" s="35" t="e">
        <f t="shared" si="4"/>
        <v>#REF!</v>
      </c>
      <c r="R11" s="35" t="e">
        <f t="shared" si="4"/>
        <v>#REF!</v>
      </c>
      <c r="S11" s="35" t="e">
        <f t="shared" si="4"/>
        <v>#REF!</v>
      </c>
      <c r="T11" s="35" t="e">
        <f t="shared" si="4"/>
        <v>#REF!</v>
      </c>
      <c r="U11" s="35" t="e">
        <f t="shared" si="4"/>
        <v>#REF!</v>
      </c>
      <c r="V11" s="35" t="e">
        <f t="shared" si="4"/>
        <v>#REF!</v>
      </c>
      <c r="W11" s="35" t="e">
        <f t="shared" si="4"/>
        <v>#REF!</v>
      </c>
      <c r="X11" s="35" t="e">
        <f t="shared" si="4"/>
        <v>#REF!</v>
      </c>
      <c r="Y11" s="35" t="e">
        <f t="shared" si="4"/>
        <v>#REF!</v>
      </c>
      <c r="Z11" s="35" t="e">
        <f t="shared" si="4"/>
        <v>#REF!</v>
      </c>
      <c r="AA11" s="35" t="e">
        <f t="shared" si="4"/>
        <v>#REF!</v>
      </c>
      <c r="AB11" s="35" t="e">
        <f t="shared" si="4"/>
        <v>#REF!</v>
      </c>
      <c r="AC11" s="35" t="e">
        <f t="shared" si="4"/>
        <v>#REF!</v>
      </c>
      <c r="AD11" s="35" t="e">
        <f t="shared" si="4"/>
        <v>#REF!</v>
      </c>
      <c r="AE11" s="35" t="e">
        <f t="shared" si="4"/>
        <v>#REF!</v>
      </c>
      <c r="AF11" s="35" t="e">
        <f t="shared" si="4"/>
        <v>#REF!</v>
      </c>
      <c r="AG11" s="35" t="e">
        <f t="shared" si="4"/>
        <v>#REF!</v>
      </c>
      <c r="AH11" s="35" t="e">
        <f t="shared" si="4"/>
        <v>#REF!</v>
      </c>
      <c r="AI11" s="35" t="e">
        <f t="shared" si="4"/>
        <v>#REF!</v>
      </c>
      <c r="AJ11" s="35" t="e">
        <f t="shared" si="4"/>
        <v>#REF!</v>
      </c>
      <c r="AK11" s="35" t="e">
        <f t="shared" si="4"/>
        <v>#REF!</v>
      </c>
      <c r="AL11" s="35" t="e">
        <f t="shared" si="4"/>
        <v>#REF!</v>
      </c>
      <c r="AM11" s="35" t="e">
        <f t="shared" si="4"/>
        <v>#REF!</v>
      </c>
      <c r="AN11" s="35" t="e">
        <f t="shared" si="4"/>
        <v>#REF!</v>
      </c>
      <c r="AO11" s="35" t="e">
        <f t="shared" si="4"/>
        <v>#REF!</v>
      </c>
      <c r="AP11" s="35" t="e">
        <f t="shared" si="4"/>
        <v>#REF!</v>
      </c>
      <c r="AQ11" s="35" t="e">
        <f t="shared" si="4"/>
        <v>#REF!</v>
      </c>
      <c r="AR11" s="35" t="e">
        <f t="shared" si="4"/>
        <v>#REF!</v>
      </c>
      <c r="AS11" s="35" t="e">
        <f t="shared" si="4"/>
        <v>#REF!</v>
      </c>
      <c r="AT11" s="35" t="e">
        <f t="shared" si="4"/>
        <v>#REF!</v>
      </c>
      <c r="AU11" s="35" t="e">
        <f t="shared" si="4"/>
        <v>#REF!</v>
      </c>
      <c r="AV11" s="35" t="e">
        <f t="shared" si="4"/>
        <v>#REF!</v>
      </c>
      <c r="AW11" s="35" t="e">
        <f t="shared" si="4"/>
        <v>#REF!</v>
      </c>
      <c r="AX11" s="35" t="e">
        <f t="shared" si="4"/>
        <v>#REF!</v>
      </c>
      <c r="AY11" s="35" t="e">
        <f t="shared" si="4"/>
        <v>#REF!</v>
      </c>
      <c r="AZ11" s="5"/>
    </row>
    <row r="12" spans="1:52" s="10" customFormat="1" ht="15" customHeight="1" x14ac:dyDescent="0.25">
      <c r="A12" s="8" t="s">
        <v>74</v>
      </c>
      <c r="B12" s="8"/>
      <c r="C12" s="35">
        <f>C11*C6</f>
        <v>2.5246212688374774</v>
      </c>
      <c r="D12" s="35">
        <f t="shared" ref="D12:AY12" si="5">D11*D6</f>
        <v>3.4768677984894096</v>
      </c>
      <c r="E12" s="35">
        <f t="shared" si="5"/>
        <v>4.4695142569432775</v>
      </c>
      <c r="F12" s="35">
        <f t="shared" si="5"/>
        <v>5.5041618652830175</v>
      </c>
      <c r="G12" s="35">
        <f t="shared" si="5"/>
        <v>6.5824895266226413</v>
      </c>
      <c r="H12" s="35">
        <f t="shared" si="5"/>
        <v>7.7062597757725957</v>
      </c>
      <c r="I12" s="35">
        <f t="shared" si="5"/>
        <v>8.8773252858095919</v>
      </c>
      <c r="J12" s="35">
        <f t="shared" si="5"/>
        <v>10.097635986253801</v>
      </c>
      <c r="K12" s="35">
        <f t="shared" si="5"/>
        <v>11.369246853943006</v>
      </c>
      <c r="L12" s="35">
        <f t="shared" si="5"/>
        <v>12.694326444985455</v>
      </c>
      <c r="M12" s="35">
        <f t="shared" si="5"/>
        <v>14.075166244510871</v>
      </c>
      <c r="N12" s="35" t="e">
        <f t="shared" si="5"/>
        <v>#REF!</v>
      </c>
      <c r="O12" s="35" t="e">
        <f t="shared" si="5"/>
        <v>#REF!</v>
      </c>
      <c r="P12" s="35" t="e">
        <f t="shared" si="5"/>
        <v>#REF!</v>
      </c>
      <c r="Q12" s="35" t="e">
        <f t="shared" si="5"/>
        <v>#REF!</v>
      </c>
      <c r="R12" s="35" t="e">
        <f t="shared" si="5"/>
        <v>#REF!</v>
      </c>
      <c r="S12" s="35" t="e">
        <f t="shared" si="5"/>
        <v>#REF!</v>
      </c>
      <c r="T12" s="35" t="e">
        <f t="shared" si="5"/>
        <v>#REF!</v>
      </c>
      <c r="U12" s="35" t="e">
        <f t="shared" si="5"/>
        <v>#REF!</v>
      </c>
      <c r="V12" s="35" t="e">
        <f t="shared" si="5"/>
        <v>#REF!</v>
      </c>
      <c r="W12" s="35" t="e">
        <f t="shared" si="5"/>
        <v>#REF!</v>
      </c>
      <c r="X12" s="35" t="e">
        <f t="shared" si="5"/>
        <v>#REF!</v>
      </c>
      <c r="Y12" s="35" t="e">
        <f t="shared" si="5"/>
        <v>#REF!</v>
      </c>
      <c r="Z12" s="35" t="e">
        <f t="shared" si="5"/>
        <v>#REF!</v>
      </c>
      <c r="AA12" s="35" t="e">
        <f t="shared" si="5"/>
        <v>#REF!</v>
      </c>
      <c r="AB12" s="35" t="e">
        <f t="shared" si="5"/>
        <v>#REF!</v>
      </c>
      <c r="AC12" s="35" t="e">
        <f t="shared" si="5"/>
        <v>#REF!</v>
      </c>
      <c r="AD12" s="35" t="e">
        <f t="shared" si="5"/>
        <v>#REF!</v>
      </c>
      <c r="AE12" s="35" t="e">
        <f t="shared" si="5"/>
        <v>#REF!</v>
      </c>
      <c r="AF12" s="35" t="e">
        <f t="shared" si="5"/>
        <v>#REF!</v>
      </c>
      <c r="AG12" s="35" t="e">
        <f t="shared" si="5"/>
        <v>#REF!</v>
      </c>
      <c r="AH12" s="35" t="e">
        <f t="shared" si="5"/>
        <v>#REF!</v>
      </c>
      <c r="AI12" s="35" t="e">
        <f t="shared" si="5"/>
        <v>#REF!</v>
      </c>
      <c r="AJ12" s="35" t="e">
        <f t="shared" si="5"/>
        <v>#REF!</v>
      </c>
      <c r="AK12" s="35" t="e">
        <f t="shared" si="5"/>
        <v>#REF!</v>
      </c>
      <c r="AL12" s="35" t="e">
        <f t="shared" si="5"/>
        <v>#REF!</v>
      </c>
      <c r="AM12" s="35" t="e">
        <f t="shared" si="5"/>
        <v>#REF!</v>
      </c>
      <c r="AN12" s="35" t="e">
        <f t="shared" si="5"/>
        <v>#REF!</v>
      </c>
      <c r="AO12" s="35" t="e">
        <f t="shared" si="5"/>
        <v>#REF!</v>
      </c>
      <c r="AP12" s="35" t="e">
        <f t="shared" si="5"/>
        <v>#REF!</v>
      </c>
      <c r="AQ12" s="35" t="e">
        <f t="shared" si="5"/>
        <v>#REF!</v>
      </c>
      <c r="AR12" s="35" t="e">
        <f t="shared" si="5"/>
        <v>#REF!</v>
      </c>
      <c r="AS12" s="35" t="e">
        <f t="shared" si="5"/>
        <v>#REF!</v>
      </c>
      <c r="AT12" s="35" t="e">
        <f t="shared" si="5"/>
        <v>#REF!</v>
      </c>
      <c r="AU12" s="35" t="e">
        <f t="shared" si="5"/>
        <v>#REF!</v>
      </c>
      <c r="AV12" s="35" t="e">
        <f t="shared" si="5"/>
        <v>#REF!</v>
      </c>
      <c r="AW12" s="35" t="e">
        <f t="shared" si="5"/>
        <v>#REF!</v>
      </c>
      <c r="AX12" s="35" t="e">
        <f t="shared" si="5"/>
        <v>#REF!</v>
      </c>
      <c r="AY12" s="35" t="e">
        <f t="shared" si="5"/>
        <v>#REF!</v>
      </c>
      <c r="AZ12" s="5"/>
    </row>
    <row r="13" spans="1:52" s="10" customFormat="1" ht="15" customHeight="1" x14ac:dyDescent="0.25">
      <c r="A13" s="8" t="s">
        <v>73</v>
      </c>
      <c r="B13" s="8"/>
      <c r="C13" s="35">
        <f>C10/C2</f>
        <v>57.273313655460342</v>
      </c>
      <c r="D13" s="35">
        <f t="shared" ref="D13:AY13" si="6">D10/D2</f>
        <v>40.011127041543155</v>
      </c>
      <c r="E13" s="35">
        <f t="shared" si="6"/>
        <v>31.438228870120671</v>
      </c>
      <c r="F13" s="35">
        <f t="shared" si="6"/>
        <v>26.342891292373764</v>
      </c>
      <c r="G13" s="35">
        <f t="shared" si="6"/>
        <v>22.987946291439201</v>
      </c>
      <c r="H13" s="35">
        <f t="shared" si="6"/>
        <v>20.628962128357038</v>
      </c>
      <c r="I13" s="35">
        <f t="shared" si="6"/>
        <v>18.893787854660481</v>
      </c>
      <c r="J13" s="35">
        <f t="shared" si="6"/>
        <v>17.575735208130741</v>
      </c>
      <c r="K13" s="35">
        <f t="shared" si="6"/>
        <v>16.550851758700496</v>
      </c>
      <c r="L13" s="35">
        <f t="shared" si="6"/>
        <v>15.740318181139566</v>
      </c>
      <c r="M13" s="35">
        <f t="shared" si="6"/>
        <v>15.091647284070696</v>
      </c>
      <c r="N13" s="35" t="e">
        <f t="shared" si="6"/>
        <v>#REF!</v>
      </c>
      <c r="O13" s="35" t="e">
        <f t="shared" si="6"/>
        <v>#REF!</v>
      </c>
      <c r="P13" s="35" t="e">
        <f t="shared" si="6"/>
        <v>#REF!</v>
      </c>
      <c r="Q13" s="35" t="e">
        <f t="shared" si="6"/>
        <v>#REF!</v>
      </c>
      <c r="R13" s="35" t="e">
        <f t="shared" si="6"/>
        <v>#REF!</v>
      </c>
      <c r="S13" s="35" t="e">
        <f t="shared" si="6"/>
        <v>#REF!</v>
      </c>
      <c r="T13" s="35" t="e">
        <f t="shared" si="6"/>
        <v>#REF!</v>
      </c>
      <c r="U13" s="35" t="e">
        <f t="shared" si="6"/>
        <v>#REF!</v>
      </c>
      <c r="V13" s="35" t="e">
        <f t="shared" si="6"/>
        <v>#REF!</v>
      </c>
      <c r="W13" s="35" t="e">
        <f t="shared" si="6"/>
        <v>#REF!</v>
      </c>
      <c r="X13" s="35" t="e">
        <f t="shared" si="6"/>
        <v>#REF!</v>
      </c>
      <c r="Y13" s="35" t="e">
        <f t="shared" si="6"/>
        <v>#REF!</v>
      </c>
      <c r="Z13" s="35" t="e">
        <f t="shared" si="6"/>
        <v>#REF!</v>
      </c>
      <c r="AA13" s="35" t="e">
        <f t="shared" si="6"/>
        <v>#REF!</v>
      </c>
      <c r="AB13" s="35" t="e">
        <f t="shared" si="6"/>
        <v>#REF!</v>
      </c>
      <c r="AC13" s="35" t="e">
        <f t="shared" si="6"/>
        <v>#REF!</v>
      </c>
      <c r="AD13" s="35" t="e">
        <f t="shared" si="6"/>
        <v>#REF!</v>
      </c>
      <c r="AE13" s="35" t="e">
        <f t="shared" si="6"/>
        <v>#REF!</v>
      </c>
      <c r="AF13" s="35" t="e">
        <f t="shared" si="6"/>
        <v>#REF!</v>
      </c>
      <c r="AG13" s="35" t="e">
        <f t="shared" si="6"/>
        <v>#REF!</v>
      </c>
      <c r="AH13" s="35" t="e">
        <f t="shared" si="6"/>
        <v>#REF!</v>
      </c>
      <c r="AI13" s="35" t="e">
        <f t="shared" si="6"/>
        <v>#REF!</v>
      </c>
      <c r="AJ13" s="35" t="e">
        <f t="shared" si="6"/>
        <v>#REF!</v>
      </c>
      <c r="AK13" s="35" t="e">
        <f t="shared" si="6"/>
        <v>#REF!</v>
      </c>
      <c r="AL13" s="35" t="e">
        <f t="shared" si="6"/>
        <v>#REF!</v>
      </c>
      <c r="AM13" s="35" t="e">
        <f t="shared" si="6"/>
        <v>#REF!</v>
      </c>
      <c r="AN13" s="35" t="e">
        <f t="shared" si="6"/>
        <v>#REF!</v>
      </c>
      <c r="AO13" s="35" t="e">
        <f t="shared" si="6"/>
        <v>#REF!</v>
      </c>
      <c r="AP13" s="35" t="e">
        <f t="shared" si="6"/>
        <v>#REF!</v>
      </c>
      <c r="AQ13" s="35" t="e">
        <f t="shared" si="6"/>
        <v>#REF!</v>
      </c>
      <c r="AR13" s="35" t="e">
        <f t="shared" si="6"/>
        <v>#REF!</v>
      </c>
      <c r="AS13" s="35" t="e">
        <f t="shared" si="6"/>
        <v>#REF!</v>
      </c>
      <c r="AT13" s="35" t="e">
        <f t="shared" si="6"/>
        <v>#REF!</v>
      </c>
      <c r="AU13" s="35" t="e">
        <f t="shared" si="6"/>
        <v>#REF!</v>
      </c>
      <c r="AV13" s="35" t="e">
        <f t="shared" si="6"/>
        <v>#REF!</v>
      </c>
      <c r="AW13" s="35" t="e">
        <f t="shared" si="6"/>
        <v>#REF!</v>
      </c>
      <c r="AX13" s="35" t="e">
        <f t="shared" si="6"/>
        <v>#REF!</v>
      </c>
      <c r="AY13" s="35" t="e">
        <f t="shared" si="6"/>
        <v>#REF!</v>
      </c>
      <c r="AZ13" s="5"/>
    </row>
    <row r="14" spans="1:52" s="5" customFormat="1" ht="15" customHeight="1" x14ac:dyDescent="0.25">
      <c r="A14" s="1" t="s">
        <v>7</v>
      </c>
      <c r="B14" s="1"/>
      <c r="C14" s="15">
        <f>'1. Calc Tasa Directa'!B9</f>
        <v>0.99</v>
      </c>
      <c r="D14" s="15">
        <f>'1. Calc Tasa Directa'!C9</f>
        <v>0.99</v>
      </c>
      <c r="E14" s="15">
        <f>'1. Calc Tasa Directa'!D9</f>
        <v>0.99</v>
      </c>
      <c r="F14" s="15">
        <f>'1. Calc Tasa Directa'!E9</f>
        <v>0.99</v>
      </c>
      <c r="G14" s="15">
        <f>'1. Calc Tasa Directa'!F9</f>
        <v>0.99</v>
      </c>
      <c r="H14" s="15">
        <f>'1. Calc Tasa Directa'!G9</f>
        <v>0.99</v>
      </c>
      <c r="I14" s="15">
        <f>'1. Calc Tasa Directa'!H9</f>
        <v>0.99</v>
      </c>
      <c r="J14" s="15">
        <f>'1. Calc Tasa Directa'!I9</f>
        <v>0.99</v>
      </c>
      <c r="K14" s="15">
        <f>'1. Calc Tasa Directa'!J9</f>
        <v>0.99</v>
      </c>
      <c r="L14" s="15">
        <f>'1. Calc Tasa Directa'!K9</f>
        <v>0.99</v>
      </c>
      <c r="M14" s="15">
        <f>'1. Calc Tasa Directa'!L9</f>
        <v>0.99</v>
      </c>
      <c r="N14" s="15" t="e">
        <f>'1. Calc Tasa Directa'!M9</f>
        <v>#REF!</v>
      </c>
      <c r="O14" s="15" t="e">
        <f>'1. Calc Tasa Directa'!N9</f>
        <v>#REF!</v>
      </c>
      <c r="P14" s="15" t="e">
        <f>'1. Calc Tasa Directa'!O9</f>
        <v>#REF!</v>
      </c>
      <c r="Q14" s="15" t="e">
        <f>'1. Calc Tasa Directa'!P9</f>
        <v>#REF!</v>
      </c>
      <c r="R14" s="15" t="e">
        <f>'1. Calc Tasa Directa'!Q9</f>
        <v>#REF!</v>
      </c>
      <c r="S14" s="15" t="e">
        <f>'1. Calc Tasa Directa'!R9</f>
        <v>#REF!</v>
      </c>
      <c r="T14" s="15" t="e">
        <f>'1. Calc Tasa Directa'!S9</f>
        <v>#REF!</v>
      </c>
      <c r="U14" s="15" t="e">
        <f>'1. Calc Tasa Directa'!T9</f>
        <v>#REF!</v>
      </c>
      <c r="V14" s="15" t="e">
        <f>'1. Calc Tasa Directa'!U9</f>
        <v>#REF!</v>
      </c>
      <c r="W14" s="15" t="e">
        <f>'1. Calc Tasa Directa'!V9</f>
        <v>#REF!</v>
      </c>
      <c r="X14" s="15" t="e">
        <f>'1. Calc Tasa Directa'!W9</f>
        <v>#REF!</v>
      </c>
      <c r="Y14" s="15" t="e">
        <f>'1. Calc Tasa Directa'!X9</f>
        <v>#REF!</v>
      </c>
      <c r="Z14" s="15" t="e">
        <f>'1. Calc Tasa Directa'!Y9</f>
        <v>#REF!</v>
      </c>
      <c r="AA14" s="15" t="e">
        <f>'1. Calc Tasa Directa'!Z9</f>
        <v>#REF!</v>
      </c>
      <c r="AB14" s="15" t="e">
        <f>'1. Calc Tasa Directa'!AA9</f>
        <v>#REF!</v>
      </c>
      <c r="AC14" s="15" t="e">
        <f>'1. Calc Tasa Directa'!AB9</f>
        <v>#REF!</v>
      </c>
      <c r="AD14" s="15" t="e">
        <f>'1. Calc Tasa Directa'!AC9</f>
        <v>#REF!</v>
      </c>
      <c r="AE14" s="15" t="e">
        <f>'1. Calc Tasa Directa'!AD9</f>
        <v>#REF!</v>
      </c>
      <c r="AF14" s="15" t="e">
        <f>'1. Calc Tasa Directa'!AE9</f>
        <v>#REF!</v>
      </c>
      <c r="AG14" s="15" t="e">
        <f>'1. Calc Tasa Directa'!AF9</f>
        <v>#REF!</v>
      </c>
      <c r="AH14" s="15" t="e">
        <f>'1. Calc Tasa Directa'!AG9</f>
        <v>#REF!</v>
      </c>
      <c r="AI14" s="15" t="e">
        <f>'1. Calc Tasa Directa'!AH9</f>
        <v>#REF!</v>
      </c>
      <c r="AJ14" s="15" t="e">
        <f>'1. Calc Tasa Directa'!AI9</f>
        <v>#REF!</v>
      </c>
      <c r="AK14" s="15" t="e">
        <f>'1. Calc Tasa Directa'!AJ9</f>
        <v>#REF!</v>
      </c>
      <c r="AL14" s="15" t="e">
        <f>'1. Calc Tasa Directa'!AK9</f>
        <v>#REF!</v>
      </c>
      <c r="AM14" s="15" t="e">
        <f>'1. Calc Tasa Directa'!AL9</f>
        <v>#REF!</v>
      </c>
      <c r="AN14" s="15" t="e">
        <f>'1. Calc Tasa Directa'!AM9</f>
        <v>#REF!</v>
      </c>
      <c r="AO14" s="15" t="e">
        <f>'1. Calc Tasa Directa'!AN9</f>
        <v>#REF!</v>
      </c>
      <c r="AP14" s="15" t="e">
        <f>'1. Calc Tasa Directa'!AO9</f>
        <v>#REF!</v>
      </c>
      <c r="AQ14" s="15" t="e">
        <f>'1. Calc Tasa Directa'!AP9</f>
        <v>#REF!</v>
      </c>
      <c r="AR14" s="15" t="e">
        <f>'1. Calc Tasa Directa'!AQ9</f>
        <v>#REF!</v>
      </c>
      <c r="AS14" s="15" t="e">
        <f>'1. Calc Tasa Directa'!AR9</f>
        <v>#REF!</v>
      </c>
      <c r="AT14" s="15" t="e">
        <f>'1. Calc Tasa Directa'!AS9</f>
        <v>#REF!</v>
      </c>
      <c r="AU14" s="15" t="e">
        <f>'1. Calc Tasa Directa'!AT9</f>
        <v>#REF!</v>
      </c>
      <c r="AV14" s="15" t="e">
        <f>'1. Calc Tasa Directa'!AU9</f>
        <v>#REF!</v>
      </c>
      <c r="AW14" s="15" t="e">
        <f>'1. Calc Tasa Directa'!AV9</f>
        <v>#REF!</v>
      </c>
      <c r="AX14" s="15" t="e">
        <f>'1. Calc Tasa Directa'!AW9</f>
        <v>#REF!</v>
      </c>
      <c r="AY14" s="15" t="e">
        <f>'1. Calc Tasa Directa'!AX9</f>
        <v>#REF!</v>
      </c>
    </row>
    <row r="15" spans="1:52" s="5" customFormat="1" ht="15" customHeight="1" x14ac:dyDescent="0.25">
      <c r="A15" s="1" t="s">
        <v>64</v>
      </c>
      <c r="B15" s="1"/>
      <c r="C15" s="15">
        <f>XIRR(C18:C68,$B18:$B68)</f>
        <v>1.5259904742240904</v>
      </c>
      <c r="D15" s="15">
        <f>XIRR(D18:D68,$B18:$B68)</f>
        <v>1.5237063765525818</v>
      </c>
      <c r="E15" s="15">
        <f t="shared" ref="E15:AY15" si="7">XIRR(E18:E68,$B18:$B68)</f>
        <v>1.5267953515052792</v>
      </c>
      <c r="F15" s="15">
        <f t="shared" si="7"/>
        <v>1.5300377011299136</v>
      </c>
      <c r="G15" s="15">
        <f t="shared" si="7"/>
        <v>1.5326477646827694</v>
      </c>
      <c r="H15" s="15">
        <f t="shared" si="7"/>
        <v>1.5345867514610294</v>
      </c>
      <c r="I15" s="15">
        <f t="shared" si="7"/>
        <v>1.5359502911567691</v>
      </c>
      <c r="J15" s="15">
        <f t="shared" si="7"/>
        <v>1.5368425965309147</v>
      </c>
      <c r="K15" s="15">
        <f t="shared" si="7"/>
        <v>1.5373513340950014</v>
      </c>
      <c r="L15" s="15">
        <f>XIRR(L18:L68,$B18:$B68)</f>
        <v>1.5375456929206848</v>
      </c>
      <c r="M15" s="15">
        <f t="shared" si="7"/>
        <v>1.5374793171882628</v>
      </c>
      <c r="N15" s="15" t="e">
        <f t="shared" si="7"/>
        <v>#REF!</v>
      </c>
      <c r="O15" s="15" t="e">
        <f t="shared" si="7"/>
        <v>#REF!</v>
      </c>
      <c r="P15" s="15" t="e">
        <f t="shared" si="7"/>
        <v>#REF!</v>
      </c>
      <c r="Q15" s="15" t="e">
        <f t="shared" si="7"/>
        <v>#REF!</v>
      </c>
      <c r="R15" s="15" t="e">
        <f t="shared" si="7"/>
        <v>#REF!</v>
      </c>
      <c r="S15" s="15" t="e">
        <f t="shared" si="7"/>
        <v>#REF!</v>
      </c>
      <c r="T15" s="15" t="e">
        <f t="shared" si="7"/>
        <v>#REF!</v>
      </c>
      <c r="U15" s="15" t="e">
        <f t="shared" si="7"/>
        <v>#REF!</v>
      </c>
      <c r="V15" s="15" t="e">
        <f t="shared" si="7"/>
        <v>#REF!</v>
      </c>
      <c r="W15" s="15" t="e">
        <f t="shared" si="7"/>
        <v>#REF!</v>
      </c>
      <c r="X15" s="15" t="e">
        <f t="shared" si="7"/>
        <v>#REF!</v>
      </c>
      <c r="Y15" s="15" t="e">
        <f t="shared" si="7"/>
        <v>#REF!</v>
      </c>
      <c r="Z15" s="15" t="e">
        <f t="shared" si="7"/>
        <v>#REF!</v>
      </c>
      <c r="AA15" s="15" t="e">
        <f t="shared" si="7"/>
        <v>#REF!</v>
      </c>
      <c r="AB15" s="15" t="e">
        <f t="shared" si="7"/>
        <v>#REF!</v>
      </c>
      <c r="AC15" s="15" t="e">
        <f t="shared" si="7"/>
        <v>#REF!</v>
      </c>
      <c r="AD15" s="15" t="e">
        <f t="shared" si="7"/>
        <v>#REF!</v>
      </c>
      <c r="AE15" s="15" t="e">
        <f t="shared" si="7"/>
        <v>#REF!</v>
      </c>
      <c r="AF15" s="15" t="e">
        <f t="shared" si="7"/>
        <v>#REF!</v>
      </c>
      <c r="AG15" s="15" t="e">
        <f t="shared" si="7"/>
        <v>#REF!</v>
      </c>
      <c r="AH15" s="15" t="e">
        <f t="shared" si="7"/>
        <v>#REF!</v>
      </c>
      <c r="AI15" s="15" t="e">
        <f t="shared" si="7"/>
        <v>#REF!</v>
      </c>
      <c r="AJ15" s="15" t="e">
        <f t="shared" si="7"/>
        <v>#REF!</v>
      </c>
      <c r="AK15" s="15" t="e">
        <f t="shared" si="7"/>
        <v>#REF!</v>
      </c>
      <c r="AL15" s="15" t="e">
        <f t="shared" si="7"/>
        <v>#REF!</v>
      </c>
      <c r="AM15" s="15" t="e">
        <f t="shared" si="7"/>
        <v>#REF!</v>
      </c>
      <c r="AN15" s="15" t="e">
        <f t="shared" si="7"/>
        <v>#REF!</v>
      </c>
      <c r="AO15" s="15" t="e">
        <f t="shared" si="7"/>
        <v>#REF!</v>
      </c>
      <c r="AP15" s="15" t="e">
        <f t="shared" si="7"/>
        <v>#REF!</v>
      </c>
      <c r="AQ15" s="15" t="e">
        <f t="shared" si="7"/>
        <v>#REF!</v>
      </c>
      <c r="AR15" s="15" t="e">
        <f t="shared" si="7"/>
        <v>#REF!</v>
      </c>
      <c r="AS15" s="15" t="e">
        <f t="shared" si="7"/>
        <v>#REF!</v>
      </c>
      <c r="AT15" s="15" t="e">
        <f t="shared" si="7"/>
        <v>#REF!</v>
      </c>
      <c r="AU15" s="15" t="e">
        <f t="shared" si="7"/>
        <v>#REF!</v>
      </c>
      <c r="AV15" s="15" t="e">
        <f t="shared" si="7"/>
        <v>#REF!</v>
      </c>
      <c r="AW15" s="15" t="e">
        <f t="shared" si="7"/>
        <v>#REF!</v>
      </c>
      <c r="AX15" s="15" t="e">
        <f t="shared" si="7"/>
        <v>#REF!</v>
      </c>
      <c r="AY15" s="15" t="e">
        <f t="shared" si="7"/>
        <v>#REF!</v>
      </c>
    </row>
    <row r="16" spans="1:52" s="5" customFormat="1" ht="15" customHeight="1" x14ac:dyDescent="0.25">
      <c r="A16" s="1" t="s">
        <v>77</v>
      </c>
      <c r="B16" s="1"/>
      <c r="C16" s="15">
        <f>XIRR(C72:C122,$B72:$B122)</f>
        <v>2.1171471834182736</v>
      </c>
      <c r="D16" s="15">
        <f>XIRR(D72:D122,$B72:$B122)</f>
        <v>2.1349678277969368</v>
      </c>
      <c r="E16" s="15">
        <f t="shared" ref="E16:AY16" si="8">XIRR(E72:E122,$B72:$B122)</f>
        <v>2.1619961977005011</v>
      </c>
      <c r="F16" s="15">
        <f>XIRR(F72:F122,$B72:$B122)</f>
        <v>2.1904786348342897</v>
      </c>
      <c r="G16" s="15">
        <f t="shared" si="8"/>
        <v>2.219252038002014</v>
      </c>
      <c r="H16" s="15">
        <f t="shared" si="8"/>
        <v>2.2482874631881713</v>
      </c>
      <c r="I16" s="15">
        <f t="shared" si="8"/>
        <v>2.2777746915817261</v>
      </c>
      <c r="J16" s="15">
        <f t="shared" si="8"/>
        <v>2.3079303503036503</v>
      </c>
      <c r="K16" s="15">
        <f t="shared" si="8"/>
        <v>2.3389575242996217</v>
      </c>
      <c r="L16" s="15">
        <f t="shared" si="8"/>
        <v>2.3710420846939084</v>
      </c>
      <c r="M16" s="15">
        <f t="shared" si="8"/>
        <v>2.4043564558029176</v>
      </c>
      <c r="N16" s="15" t="e">
        <f t="shared" si="8"/>
        <v>#REF!</v>
      </c>
      <c r="O16" s="15" t="e">
        <f t="shared" si="8"/>
        <v>#REF!</v>
      </c>
      <c r="P16" s="15" t="e">
        <f t="shared" si="8"/>
        <v>#REF!</v>
      </c>
      <c r="Q16" s="15" t="e">
        <f t="shared" si="8"/>
        <v>#REF!</v>
      </c>
      <c r="R16" s="15" t="e">
        <f t="shared" si="8"/>
        <v>#REF!</v>
      </c>
      <c r="S16" s="15" t="e">
        <f t="shared" si="8"/>
        <v>#REF!</v>
      </c>
      <c r="T16" s="15" t="e">
        <f t="shared" si="8"/>
        <v>#REF!</v>
      </c>
      <c r="U16" s="15" t="e">
        <f t="shared" si="8"/>
        <v>#REF!</v>
      </c>
      <c r="V16" s="15" t="e">
        <f t="shared" si="8"/>
        <v>#REF!</v>
      </c>
      <c r="W16" s="15" t="e">
        <f t="shared" si="8"/>
        <v>#REF!</v>
      </c>
      <c r="X16" s="15" t="e">
        <f t="shared" si="8"/>
        <v>#REF!</v>
      </c>
      <c r="Y16" s="15" t="e">
        <f t="shared" si="8"/>
        <v>#REF!</v>
      </c>
      <c r="Z16" s="15" t="e">
        <f t="shared" si="8"/>
        <v>#REF!</v>
      </c>
      <c r="AA16" s="15" t="e">
        <f t="shared" si="8"/>
        <v>#REF!</v>
      </c>
      <c r="AB16" s="15" t="e">
        <f t="shared" si="8"/>
        <v>#REF!</v>
      </c>
      <c r="AC16" s="15" t="e">
        <f t="shared" si="8"/>
        <v>#REF!</v>
      </c>
      <c r="AD16" s="15" t="e">
        <f t="shared" si="8"/>
        <v>#REF!</v>
      </c>
      <c r="AE16" s="15" t="e">
        <f t="shared" si="8"/>
        <v>#REF!</v>
      </c>
      <c r="AF16" s="15" t="e">
        <f t="shared" si="8"/>
        <v>#REF!</v>
      </c>
      <c r="AG16" s="15" t="e">
        <f t="shared" si="8"/>
        <v>#REF!</v>
      </c>
      <c r="AH16" s="15" t="e">
        <f t="shared" si="8"/>
        <v>#REF!</v>
      </c>
      <c r="AI16" s="15" t="e">
        <f t="shared" si="8"/>
        <v>#REF!</v>
      </c>
      <c r="AJ16" s="15" t="e">
        <f t="shared" si="8"/>
        <v>#REF!</v>
      </c>
      <c r="AK16" s="15" t="e">
        <f t="shared" si="8"/>
        <v>#REF!</v>
      </c>
      <c r="AL16" s="15" t="e">
        <f t="shared" si="8"/>
        <v>#REF!</v>
      </c>
      <c r="AM16" s="15" t="e">
        <f t="shared" si="8"/>
        <v>#REF!</v>
      </c>
      <c r="AN16" s="15" t="e">
        <f t="shared" si="8"/>
        <v>#REF!</v>
      </c>
      <c r="AO16" s="15" t="e">
        <f t="shared" si="8"/>
        <v>#REF!</v>
      </c>
      <c r="AP16" s="15" t="e">
        <f t="shared" si="8"/>
        <v>#REF!</v>
      </c>
      <c r="AQ16" s="15" t="e">
        <f t="shared" si="8"/>
        <v>#REF!</v>
      </c>
      <c r="AR16" s="15" t="e">
        <f>XIRR(AR72:AR122,$B72:$B122)</f>
        <v>#REF!</v>
      </c>
      <c r="AS16" s="15" t="e">
        <f t="shared" si="8"/>
        <v>#REF!</v>
      </c>
      <c r="AT16" s="15" t="e">
        <f t="shared" si="8"/>
        <v>#REF!</v>
      </c>
      <c r="AU16" s="15" t="e">
        <f t="shared" si="8"/>
        <v>#REF!</v>
      </c>
      <c r="AV16" s="15" t="e">
        <f>XIRR(AV72:AV122,$B72:$B122)</f>
        <v>#REF!</v>
      </c>
      <c r="AW16" s="15" t="e">
        <f t="shared" si="8"/>
        <v>#REF!</v>
      </c>
      <c r="AX16" s="15" t="e">
        <f t="shared" si="8"/>
        <v>#REF!</v>
      </c>
      <c r="AY16" s="15" t="e">
        <f t="shared" si="8"/>
        <v>#REF!</v>
      </c>
    </row>
    <row r="17" spans="1:51" s="5" customFormat="1" ht="15" customHeight="1" x14ac:dyDescent="0.25">
      <c r="A17" s="2"/>
      <c r="B17" s="2" t="s">
        <v>76</v>
      </c>
      <c r="C17" s="37"/>
      <c r="D17" s="91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89" t="e">
        <f t="shared" ref="AQ17:AR17" si="9">+AQ5*(1+AQ6)</f>
        <v>#REF!</v>
      </c>
      <c r="AR17" s="89" t="e">
        <f t="shared" si="9"/>
        <v>#REF!</v>
      </c>
      <c r="AS17" s="89" t="e">
        <f>+AS5*(1+AS6)</f>
        <v>#REF!</v>
      </c>
      <c r="AT17" s="89" t="e">
        <f>+AT5*(1+AT6)</f>
        <v>#REF!</v>
      </c>
      <c r="AU17" s="89" t="e">
        <f t="shared" ref="AU17:AV17" si="10">+AU5*(1+AU6)</f>
        <v>#REF!</v>
      </c>
      <c r="AV17" s="89" t="e">
        <f t="shared" si="10"/>
        <v>#REF!</v>
      </c>
      <c r="AW17" s="37"/>
      <c r="AX17" s="37"/>
      <c r="AY17" s="37"/>
    </row>
    <row r="18" spans="1:51" s="5" customFormat="1" ht="15" customHeight="1" outlineLevel="1" x14ac:dyDescent="0.25">
      <c r="A18" s="5" t="s">
        <v>71</v>
      </c>
      <c r="B18" s="17">
        <v>0</v>
      </c>
      <c r="C18" s="38">
        <f t="shared" ref="C18:AH18" si="11">(C10-C11)*-1</f>
        <v>-102.52462126883745</v>
      </c>
      <c r="D18" s="38">
        <f t="shared" si="11"/>
        <v>-103.47686779848942</v>
      </c>
      <c r="E18" s="38">
        <f t="shared" si="11"/>
        <v>-104.46951425694327</v>
      </c>
      <c r="F18" s="38">
        <f t="shared" si="11"/>
        <v>-105.50416186528302</v>
      </c>
      <c r="G18" s="38">
        <f t="shared" si="11"/>
        <v>-106.58248952662262</v>
      </c>
      <c r="H18" s="38">
        <f t="shared" si="11"/>
        <v>-107.70625977577262</v>
      </c>
      <c r="I18" s="38">
        <f t="shared" si="11"/>
        <v>-108.8773252858096</v>
      </c>
      <c r="J18" s="38">
        <f t="shared" si="11"/>
        <v>-110.09763598625381</v>
      </c>
      <c r="K18" s="38">
        <f>(K10-K11)*-1</f>
        <v>-111.36924685394301</v>
      </c>
      <c r="L18" s="38">
        <f t="shared" si="11"/>
        <v>-112.69432644498544</v>
      </c>
      <c r="M18" s="38">
        <f t="shared" si="11"/>
        <v>-114.07516624451087</v>
      </c>
      <c r="N18" s="38" t="e">
        <f t="shared" si="11"/>
        <v>#REF!</v>
      </c>
      <c r="O18" s="38" t="e">
        <f t="shared" si="11"/>
        <v>#REF!</v>
      </c>
      <c r="P18" s="38" t="e">
        <f t="shared" si="11"/>
        <v>#REF!</v>
      </c>
      <c r="Q18" s="38" t="e">
        <f t="shared" si="11"/>
        <v>#REF!</v>
      </c>
      <c r="R18" s="38" t="e">
        <f t="shared" si="11"/>
        <v>#REF!</v>
      </c>
      <c r="S18" s="38" t="e">
        <f t="shared" si="11"/>
        <v>#REF!</v>
      </c>
      <c r="T18" s="38" t="e">
        <f t="shared" si="11"/>
        <v>#REF!</v>
      </c>
      <c r="U18" s="38" t="e">
        <f t="shared" si="11"/>
        <v>#REF!</v>
      </c>
      <c r="V18" s="38" t="e">
        <f t="shared" si="11"/>
        <v>#REF!</v>
      </c>
      <c r="W18" s="38" t="e">
        <f t="shared" si="11"/>
        <v>#REF!</v>
      </c>
      <c r="X18" s="38" t="e">
        <f t="shared" si="11"/>
        <v>#REF!</v>
      </c>
      <c r="Y18" s="38" t="e">
        <f t="shared" si="11"/>
        <v>#REF!</v>
      </c>
      <c r="Z18" s="38" t="e">
        <f t="shared" si="11"/>
        <v>#REF!</v>
      </c>
      <c r="AA18" s="38" t="e">
        <f t="shared" si="11"/>
        <v>#REF!</v>
      </c>
      <c r="AB18" s="38" t="e">
        <f t="shared" si="11"/>
        <v>#REF!</v>
      </c>
      <c r="AC18" s="38" t="e">
        <f t="shared" si="11"/>
        <v>#REF!</v>
      </c>
      <c r="AD18" s="38" t="e">
        <f t="shared" si="11"/>
        <v>#REF!</v>
      </c>
      <c r="AE18" s="38" t="e">
        <f t="shared" si="11"/>
        <v>#REF!</v>
      </c>
      <c r="AF18" s="38" t="e">
        <f t="shared" si="11"/>
        <v>#REF!</v>
      </c>
      <c r="AG18" s="38" t="e">
        <f t="shared" si="11"/>
        <v>#REF!</v>
      </c>
      <c r="AH18" s="38" t="e">
        <f t="shared" si="11"/>
        <v>#REF!</v>
      </c>
      <c r="AI18" s="38" t="e">
        <f t="shared" ref="AI18:AY18" si="12">(AI10-AI11)*-1</f>
        <v>#REF!</v>
      </c>
      <c r="AJ18" s="38" t="e">
        <f t="shared" si="12"/>
        <v>#REF!</v>
      </c>
      <c r="AK18" s="38" t="e">
        <f t="shared" si="12"/>
        <v>#REF!</v>
      </c>
      <c r="AL18" s="38" t="e">
        <f t="shared" si="12"/>
        <v>#REF!</v>
      </c>
      <c r="AM18" s="38" t="e">
        <f t="shared" si="12"/>
        <v>#REF!</v>
      </c>
      <c r="AN18" s="38" t="e">
        <f t="shared" si="12"/>
        <v>#REF!</v>
      </c>
      <c r="AO18" s="38" t="e">
        <f t="shared" si="12"/>
        <v>#REF!</v>
      </c>
      <c r="AP18" s="38" t="e">
        <f t="shared" si="12"/>
        <v>#REF!</v>
      </c>
      <c r="AQ18" s="38" t="e">
        <f t="shared" si="12"/>
        <v>#REF!</v>
      </c>
      <c r="AR18" s="38" t="e">
        <f t="shared" si="12"/>
        <v>#REF!</v>
      </c>
      <c r="AS18" s="38" t="e">
        <f t="shared" si="12"/>
        <v>#REF!</v>
      </c>
      <c r="AT18" s="38" t="e">
        <f t="shared" si="12"/>
        <v>#REF!</v>
      </c>
      <c r="AU18" s="38" t="e">
        <f t="shared" si="12"/>
        <v>#REF!</v>
      </c>
      <c r="AV18" s="38" t="e">
        <f t="shared" si="12"/>
        <v>#REF!</v>
      </c>
      <c r="AW18" s="38" t="e">
        <f t="shared" si="12"/>
        <v>#REF!</v>
      </c>
      <c r="AX18" s="38" t="e">
        <f t="shared" si="12"/>
        <v>#REF!</v>
      </c>
      <c r="AY18" s="38" t="e">
        <f t="shared" si="12"/>
        <v>#REF!</v>
      </c>
    </row>
    <row r="19" spans="1:51" s="5" customFormat="1" ht="15" customHeight="1" outlineLevel="1" x14ac:dyDescent="0.25">
      <c r="A19" s="17" t="s">
        <v>10</v>
      </c>
      <c r="B19" s="36">
        <f>'1. Calc Tasa Directa'!C2</f>
        <v>28</v>
      </c>
      <c r="C19" s="18">
        <f>C13</f>
        <v>57.273313655460342</v>
      </c>
      <c r="D19" s="18">
        <f t="shared" ref="D19:AH19" si="13">D13</f>
        <v>40.011127041543155</v>
      </c>
      <c r="E19" s="18">
        <f t="shared" si="13"/>
        <v>31.438228870120671</v>
      </c>
      <c r="F19" s="18">
        <f t="shared" si="13"/>
        <v>26.342891292373764</v>
      </c>
      <c r="G19" s="18">
        <f t="shared" si="13"/>
        <v>22.987946291439201</v>
      </c>
      <c r="H19" s="18">
        <f t="shared" si="13"/>
        <v>20.628962128357038</v>
      </c>
      <c r="I19" s="18">
        <f t="shared" si="13"/>
        <v>18.893787854660481</v>
      </c>
      <c r="J19" s="18">
        <f t="shared" si="13"/>
        <v>17.575735208130741</v>
      </c>
      <c r="K19" s="18">
        <f t="shared" si="13"/>
        <v>16.550851758700496</v>
      </c>
      <c r="L19" s="18">
        <f t="shared" si="13"/>
        <v>15.740318181139566</v>
      </c>
      <c r="M19" s="18">
        <f t="shared" si="13"/>
        <v>15.091647284070696</v>
      </c>
      <c r="N19" s="18" t="e">
        <f t="shared" si="13"/>
        <v>#REF!</v>
      </c>
      <c r="O19" s="18" t="e">
        <f t="shared" si="13"/>
        <v>#REF!</v>
      </c>
      <c r="P19" s="18" t="e">
        <f t="shared" si="13"/>
        <v>#REF!</v>
      </c>
      <c r="Q19" s="18" t="e">
        <f t="shared" si="13"/>
        <v>#REF!</v>
      </c>
      <c r="R19" s="18" t="e">
        <f t="shared" si="13"/>
        <v>#REF!</v>
      </c>
      <c r="S19" s="18" t="e">
        <f t="shared" si="13"/>
        <v>#REF!</v>
      </c>
      <c r="T19" s="18" t="e">
        <f t="shared" si="13"/>
        <v>#REF!</v>
      </c>
      <c r="U19" s="18" t="e">
        <f t="shared" si="13"/>
        <v>#REF!</v>
      </c>
      <c r="V19" s="18" t="e">
        <f t="shared" si="13"/>
        <v>#REF!</v>
      </c>
      <c r="W19" s="18" t="e">
        <f t="shared" si="13"/>
        <v>#REF!</v>
      </c>
      <c r="X19" s="18" t="e">
        <f t="shared" si="13"/>
        <v>#REF!</v>
      </c>
      <c r="Y19" s="18" t="e">
        <f t="shared" si="13"/>
        <v>#REF!</v>
      </c>
      <c r="Z19" s="18" t="e">
        <f t="shared" si="13"/>
        <v>#REF!</v>
      </c>
      <c r="AA19" s="18" t="e">
        <f t="shared" si="13"/>
        <v>#REF!</v>
      </c>
      <c r="AB19" s="18" t="e">
        <f t="shared" si="13"/>
        <v>#REF!</v>
      </c>
      <c r="AC19" s="18" t="e">
        <f t="shared" si="13"/>
        <v>#REF!</v>
      </c>
      <c r="AD19" s="18" t="e">
        <f t="shared" si="13"/>
        <v>#REF!</v>
      </c>
      <c r="AE19" s="18" t="e">
        <f t="shared" si="13"/>
        <v>#REF!</v>
      </c>
      <c r="AF19" s="18" t="e">
        <f t="shared" si="13"/>
        <v>#REF!</v>
      </c>
      <c r="AG19" s="18" t="e">
        <f t="shared" si="13"/>
        <v>#REF!</v>
      </c>
      <c r="AH19" s="18" t="e">
        <f t="shared" si="13"/>
        <v>#REF!</v>
      </c>
      <c r="AI19" s="18" t="e">
        <f t="shared" ref="AI19:AY19" si="14">AI13</f>
        <v>#REF!</v>
      </c>
      <c r="AJ19" s="18" t="e">
        <f t="shared" si="14"/>
        <v>#REF!</v>
      </c>
      <c r="AK19" s="18" t="e">
        <f t="shared" si="14"/>
        <v>#REF!</v>
      </c>
      <c r="AL19" s="18" t="e">
        <f t="shared" si="14"/>
        <v>#REF!</v>
      </c>
      <c r="AM19" s="18" t="e">
        <f t="shared" si="14"/>
        <v>#REF!</v>
      </c>
      <c r="AN19" s="18" t="e">
        <f t="shared" si="14"/>
        <v>#REF!</v>
      </c>
      <c r="AO19" s="18" t="e">
        <f t="shared" si="14"/>
        <v>#REF!</v>
      </c>
      <c r="AP19" s="18" t="e">
        <f t="shared" si="14"/>
        <v>#REF!</v>
      </c>
      <c r="AQ19" s="18" t="e">
        <f t="shared" si="14"/>
        <v>#REF!</v>
      </c>
      <c r="AR19" s="18" t="e">
        <f t="shared" si="14"/>
        <v>#REF!</v>
      </c>
      <c r="AS19" s="18" t="e">
        <f t="shared" si="14"/>
        <v>#REF!</v>
      </c>
      <c r="AT19" s="18" t="e">
        <f t="shared" si="14"/>
        <v>#REF!</v>
      </c>
      <c r="AU19" s="18" t="e">
        <f t="shared" si="14"/>
        <v>#REF!</v>
      </c>
      <c r="AV19" s="18" t="e">
        <f t="shared" si="14"/>
        <v>#REF!</v>
      </c>
      <c r="AW19" s="18" t="e">
        <f t="shared" si="14"/>
        <v>#REF!</v>
      </c>
      <c r="AX19" s="18" t="e">
        <f t="shared" si="14"/>
        <v>#REF!</v>
      </c>
      <c r="AY19" s="18" t="e">
        <f t="shared" si="14"/>
        <v>#REF!</v>
      </c>
    </row>
    <row r="20" spans="1:51" s="5" customFormat="1" ht="15" customHeight="1" outlineLevel="1" x14ac:dyDescent="0.25">
      <c r="A20" s="17" t="s">
        <v>11</v>
      </c>
      <c r="B20" s="33">
        <v>60</v>
      </c>
      <c r="C20" s="18">
        <f>C19</f>
        <v>57.273313655460342</v>
      </c>
      <c r="D20" s="18">
        <f t="shared" ref="D20:AY21" si="15">D19</f>
        <v>40.011127041543155</v>
      </c>
      <c r="E20" s="18">
        <f t="shared" si="15"/>
        <v>31.438228870120671</v>
      </c>
      <c r="F20" s="18">
        <f t="shared" si="15"/>
        <v>26.342891292373764</v>
      </c>
      <c r="G20" s="18">
        <f t="shared" si="15"/>
        <v>22.987946291439201</v>
      </c>
      <c r="H20" s="18">
        <f t="shared" si="15"/>
        <v>20.628962128357038</v>
      </c>
      <c r="I20" s="18">
        <f t="shared" si="15"/>
        <v>18.893787854660481</v>
      </c>
      <c r="J20" s="18">
        <f t="shared" si="15"/>
        <v>17.575735208130741</v>
      </c>
      <c r="K20" s="18">
        <f t="shared" si="15"/>
        <v>16.550851758700496</v>
      </c>
      <c r="L20" s="18">
        <f t="shared" si="15"/>
        <v>15.740318181139566</v>
      </c>
      <c r="M20" s="18">
        <f t="shared" si="15"/>
        <v>15.091647284070696</v>
      </c>
      <c r="N20" s="18" t="e">
        <f t="shared" si="15"/>
        <v>#REF!</v>
      </c>
      <c r="O20" s="18" t="e">
        <f t="shared" si="15"/>
        <v>#REF!</v>
      </c>
      <c r="P20" s="18" t="e">
        <f t="shared" si="15"/>
        <v>#REF!</v>
      </c>
      <c r="Q20" s="18" t="e">
        <f t="shared" si="15"/>
        <v>#REF!</v>
      </c>
      <c r="R20" s="18" t="e">
        <f t="shared" si="15"/>
        <v>#REF!</v>
      </c>
      <c r="S20" s="18" t="e">
        <f t="shared" si="15"/>
        <v>#REF!</v>
      </c>
      <c r="T20" s="18" t="e">
        <f t="shared" si="15"/>
        <v>#REF!</v>
      </c>
      <c r="U20" s="18" t="e">
        <f t="shared" si="15"/>
        <v>#REF!</v>
      </c>
      <c r="V20" s="18" t="e">
        <f t="shared" si="15"/>
        <v>#REF!</v>
      </c>
      <c r="W20" s="18" t="e">
        <f t="shared" si="15"/>
        <v>#REF!</v>
      </c>
      <c r="X20" s="18" t="e">
        <f t="shared" si="15"/>
        <v>#REF!</v>
      </c>
      <c r="Y20" s="18" t="e">
        <f t="shared" si="15"/>
        <v>#REF!</v>
      </c>
      <c r="Z20" s="18" t="e">
        <f t="shared" si="15"/>
        <v>#REF!</v>
      </c>
      <c r="AA20" s="18" t="e">
        <f t="shared" si="15"/>
        <v>#REF!</v>
      </c>
      <c r="AB20" s="18" t="e">
        <f t="shared" si="15"/>
        <v>#REF!</v>
      </c>
      <c r="AC20" s="18" t="e">
        <f t="shared" si="15"/>
        <v>#REF!</v>
      </c>
      <c r="AD20" s="18" t="e">
        <f t="shared" si="15"/>
        <v>#REF!</v>
      </c>
      <c r="AE20" s="18" t="e">
        <f t="shared" si="15"/>
        <v>#REF!</v>
      </c>
      <c r="AF20" s="18" t="e">
        <f t="shared" si="15"/>
        <v>#REF!</v>
      </c>
      <c r="AG20" s="18" t="e">
        <f t="shared" si="15"/>
        <v>#REF!</v>
      </c>
      <c r="AH20" s="18" t="e">
        <f t="shared" si="15"/>
        <v>#REF!</v>
      </c>
      <c r="AI20" s="18" t="e">
        <f t="shared" si="15"/>
        <v>#REF!</v>
      </c>
      <c r="AJ20" s="18" t="e">
        <f t="shared" si="15"/>
        <v>#REF!</v>
      </c>
      <c r="AK20" s="18" t="e">
        <f t="shared" si="15"/>
        <v>#REF!</v>
      </c>
      <c r="AL20" s="18" t="e">
        <f t="shared" si="15"/>
        <v>#REF!</v>
      </c>
      <c r="AM20" s="18" t="e">
        <f t="shared" si="15"/>
        <v>#REF!</v>
      </c>
      <c r="AN20" s="18" t="e">
        <f t="shared" si="15"/>
        <v>#REF!</v>
      </c>
      <c r="AO20" s="18" t="e">
        <f t="shared" si="15"/>
        <v>#REF!</v>
      </c>
      <c r="AP20" s="18" t="e">
        <f t="shared" si="15"/>
        <v>#REF!</v>
      </c>
      <c r="AQ20" s="18" t="e">
        <f t="shared" si="15"/>
        <v>#REF!</v>
      </c>
      <c r="AR20" s="18" t="e">
        <f t="shared" si="15"/>
        <v>#REF!</v>
      </c>
      <c r="AS20" s="18" t="e">
        <f t="shared" si="15"/>
        <v>#REF!</v>
      </c>
      <c r="AT20" s="18" t="e">
        <f t="shared" si="15"/>
        <v>#REF!</v>
      </c>
      <c r="AU20" s="18" t="e">
        <f t="shared" si="15"/>
        <v>#REF!</v>
      </c>
      <c r="AV20" s="18" t="e">
        <f t="shared" si="15"/>
        <v>#REF!</v>
      </c>
      <c r="AW20" s="18" t="e">
        <f t="shared" si="15"/>
        <v>#REF!</v>
      </c>
      <c r="AX20" s="18" t="e">
        <f t="shared" si="15"/>
        <v>#REF!</v>
      </c>
      <c r="AY20" s="18" t="e">
        <f t="shared" si="15"/>
        <v>#REF!</v>
      </c>
    </row>
    <row r="21" spans="1:51" s="5" customFormat="1" ht="15" customHeight="1" outlineLevel="1" x14ac:dyDescent="0.25">
      <c r="A21" s="17" t="s">
        <v>12</v>
      </c>
      <c r="B21" s="17">
        <f>+B20+30</f>
        <v>90</v>
      </c>
      <c r="C21" s="21"/>
      <c r="D21" s="18">
        <f t="shared" si="15"/>
        <v>40.011127041543155</v>
      </c>
      <c r="E21" s="18">
        <f t="shared" ref="E21:E22" si="16">E20</f>
        <v>31.438228870120671</v>
      </c>
      <c r="F21" s="18">
        <f t="shared" ref="F21:F22" si="17">F20</f>
        <v>26.342891292373764</v>
      </c>
      <c r="G21" s="18">
        <f t="shared" ref="G21:G23" si="18">G20</f>
        <v>22.987946291439201</v>
      </c>
      <c r="H21" s="18">
        <f t="shared" ref="H21:H25" si="19">H20</f>
        <v>20.628962128357038</v>
      </c>
      <c r="I21" s="18">
        <f t="shared" ref="I21:I25" si="20">I20</f>
        <v>18.893787854660481</v>
      </c>
      <c r="J21" s="18">
        <f t="shared" ref="J21:J26" si="21">J20</f>
        <v>17.575735208130741</v>
      </c>
      <c r="K21" s="18">
        <f t="shared" ref="K21:K27" si="22">K20</f>
        <v>16.550851758700496</v>
      </c>
      <c r="L21" s="18">
        <f t="shared" ref="L21:L28" si="23">L20</f>
        <v>15.740318181139566</v>
      </c>
      <c r="M21" s="18">
        <f t="shared" ref="M21:M29" si="24">M20</f>
        <v>15.091647284070696</v>
      </c>
      <c r="N21" s="18" t="e">
        <f t="shared" ref="N21:N30" si="25">N20</f>
        <v>#REF!</v>
      </c>
      <c r="O21" s="18" t="e">
        <f t="shared" ref="O21:O31" si="26">O20</f>
        <v>#REF!</v>
      </c>
      <c r="P21" s="18" t="e">
        <f t="shared" ref="P21:P32" si="27">P20</f>
        <v>#REF!</v>
      </c>
      <c r="Q21" s="18" t="e">
        <f t="shared" ref="Q21:Q33" si="28">Q20</f>
        <v>#REF!</v>
      </c>
      <c r="R21" s="18" t="e">
        <f t="shared" ref="R21:R34" si="29">R20</f>
        <v>#REF!</v>
      </c>
      <c r="S21" s="18" t="e">
        <f t="shared" ref="S21:S35" si="30">S20</f>
        <v>#REF!</v>
      </c>
      <c r="T21" s="18" t="e">
        <f t="shared" ref="T21:T36" si="31">T20</f>
        <v>#REF!</v>
      </c>
      <c r="U21" s="18" t="e">
        <f t="shared" ref="U21:U37" si="32">U20</f>
        <v>#REF!</v>
      </c>
      <c r="V21" s="18" t="e">
        <f t="shared" ref="V21:V38" si="33">V20</f>
        <v>#REF!</v>
      </c>
      <c r="W21" s="18" t="e">
        <f t="shared" ref="W21:W39" si="34">W20</f>
        <v>#REF!</v>
      </c>
      <c r="X21" s="18" t="e">
        <f t="shared" ref="X21:X40" si="35">X20</f>
        <v>#REF!</v>
      </c>
      <c r="Y21" s="18" t="e">
        <f t="shared" ref="Y21:Y41" si="36">Y20</f>
        <v>#REF!</v>
      </c>
      <c r="Z21" s="18" t="e">
        <f t="shared" ref="Z21:Z42" si="37">Z20</f>
        <v>#REF!</v>
      </c>
      <c r="AA21" s="18" t="e">
        <f t="shared" ref="AA21:AA43" si="38">AA20</f>
        <v>#REF!</v>
      </c>
      <c r="AB21" s="18" t="e">
        <f t="shared" ref="AB21:AB44" si="39">AB20</f>
        <v>#REF!</v>
      </c>
      <c r="AC21" s="18" t="e">
        <f t="shared" ref="AC21:AC45" si="40">AC20</f>
        <v>#REF!</v>
      </c>
      <c r="AD21" s="18" t="e">
        <f t="shared" ref="AD21:AD46" si="41">AD20</f>
        <v>#REF!</v>
      </c>
      <c r="AE21" s="18" t="e">
        <f t="shared" ref="AE21:AE47" si="42">AE20</f>
        <v>#REF!</v>
      </c>
      <c r="AF21" s="18" t="e">
        <f t="shared" ref="AF21:AF48" si="43">AF20</f>
        <v>#REF!</v>
      </c>
      <c r="AG21" s="18" t="e">
        <f t="shared" ref="AG21:AG49" si="44">AG20</f>
        <v>#REF!</v>
      </c>
      <c r="AH21" s="18" t="e">
        <f t="shared" ref="AH21:AH50" si="45">AH20</f>
        <v>#REF!</v>
      </c>
      <c r="AI21" s="18" t="e">
        <f t="shared" ref="AI21:AI51" si="46">AI20</f>
        <v>#REF!</v>
      </c>
      <c r="AJ21" s="18" t="e">
        <f t="shared" ref="AJ21:AJ52" si="47">AJ20</f>
        <v>#REF!</v>
      </c>
      <c r="AK21" s="18" t="e">
        <f t="shared" ref="AK21:AK53" si="48">AK20</f>
        <v>#REF!</v>
      </c>
      <c r="AL21" s="18" t="e">
        <f t="shared" ref="AL21:AL54" si="49">AL20</f>
        <v>#REF!</v>
      </c>
      <c r="AM21" s="18" t="e">
        <f t="shared" ref="AM21:AM55" si="50">AM20</f>
        <v>#REF!</v>
      </c>
      <c r="AN21" s="18" t="e">
        <f t="shared" ref="AN21:AN56" si="51">AN20</f>
        <v>#REF!</v>
      </c>
      <c r="AO21" s="18" t="e">
        <f t="shared" ref="AO21:AO57" si="52">AO20</f>
        <v>#REF!</v>
      </c>
      <c r="AP21" s="18" t="e">
        <f t="shared" ref="AP21:AP58" si="53">AP20</f>
        <v>#REF!</v>
      </c>
      <c r="AQ21" s="18" t="e">
        <f t="shared" ref="AQ21:AQ59" si="54">AQ20</f>
        <v>#REF!</v>
      </c>
      <c r="AR21" s="18" t="e">
        <f t="shared" ref="AR21:AR60" si="55">AR20</f>
        <v>#REF!</v>
      </c>
      <c r="AS21" s="18" t="e">
        <f t="shared" ref="AS21:AS61" si="56">AS20</f>
        <v>#REF!</v>
      </c>
      <c r="AT21" s="18" t="e">
        <f t="shared" ref="AT21:AT61" si="57">AT20</f>
        <v>#REF!</v>
      </c>
      <c r="AU21" s="18" t="e">
        <f t="shared" ref="AU21:AU61" si="58">AU20</f>
        <v>#REF!</v>
      </c>
      <c r="AV21" s="18" t="e">
        <f t="shared" ref="AV21:AV61" si="59">AV20</f>
        <v>#REF!</v>
      </c>
      <c r="AW21" s="18" t="e">
        <f t="shared" ref="AW21:AW61" si="60">AW20</f>
        <v>#REF!</v>
      </c>
      <c r="AX21" s="18" t="e">
        <f t="shared" ref="AX21:AX61" si="61">AX20</f>
        <v>#REF!</v>
      </c>
      <c r="AY21" s="18" t="e">
        <f t="shared" ref="AY21:AY61" si="62">AY20</f>
        <v>#REF!</v>
      </c>
    </row>
    <row r="22" spans="1:51" s="5" customFormat="1" ht="15" customHeight="1" outlineLevel="1" x14ac:dyDescent="0.25">
      <c r="A22" s="17" t="s">
        <v>13</v>
      </c>
      <c r="B22" s="17">
        <f t="shared" ref="B22:B68" si="63">+B21+30</f>
        <v>120</v>
      </c>
      <c r="C22" s="21"/>
      <c r="D22" s="21"/>
      <c r="E22" s="18">
        <f t="shared" si="16"/>
        <v>31.438228870120671</v>
      </c>
      <c r="F22" s="18">
        <f t="shared" si="17"/>
        <v>26.342891292373764</v>
      </c>
      <c r="G22" s="18">
        <f t="shared" si="18"/>
        <v>22.987946291439201</v>
      </c>
      <c r="H22" s="18">
        <f t="shared" si="19"/>
        <v>20.628962128357038</v>
      </c>
      <c r="I22" s="18">
        <f t="shared" si="20"/>
        <v>18.893787854660481</v>
      </c>
      <c r="J22" s="18">
        <f t="shared" si="21"/>
        <v>17.575735208130741</v>
      </c>
      <c r="K22" s="18">
        <f t="shared" si="22"/>
        <v>16.550851758700496</v>
      </c>
      <c r="L22" s="18">
        <f t="shared" si="23"/>
        <v>15.740318181139566</v>
      </c>
      <c r="M22" s="18">
        <f t="shared" si="24"/>
        <v>15.091647284070696</v>
      </c>
      <c r="N22" s="18" t="e">
        <f t="shared" si="25"/>
        <v>#REF!</v>
      </c>
      <c r="O22" s="18" t="e">
        <f t="shared" si="26"/>
        <v>#REF!</v>
      </c>
      <c r="P22" s="18" t="e">
        <f t="shared" si="27"/>
        <v>#REF!</v>
      </c>
      <c r="Q22" s="18" t="e">
        <f t="shared" si="28"/>
        <v>#REF!</v>
      </c>
      <c r="R22" s="18" t="e">
        <f t="shared" si="29"/>
        <v>#REF!</v>
      </c>
      <c r="S22" s="18" t="e">
        <f t="shared" si="30"/>
        <v>#REF!</v>
      </c>
      <c r="T22" s="18" t="e">
        <f t="shared" si="31"/>
        <v>#REF!</v>
      </c>
      <c r="U22" s="18" t="e">
        <f t="shared" si="32"/>
        <v>#REF!</v>
      </c>
      <c r="V22" s="18" t="e">
        <f t="shared" si="33"/>
        <v>#REF!</v>
      </c>
      <c r="W22" s="18" t="e">
        <f t="shared" si="34"/>
        <v>#REF!</v>
      </c>
      <c r="X22" s="18" t="e">
        <f t="shared" si="35"/>
        <v>#REF!</v>
      </c>
      <c r="Y22" s="18" t="e">
        <f t="shared" si="36"/>
        <v>#REF!</v>
      </c>
      <c r="Z22" s="18" t="e">
        <f t="shared" si="37"/>
        <v>#REF!</v>
      </c>
      <c r="AA22" s="18" t="e">
        <f t="shared" si="38"/>
        <v>#REF!</v>
      </c>
      <c r="AB22" s="18" t="e">
        <f t="shared" si="39"/>
        <v>#REF!</v>
      </c>
      <c r="AC22" s="18" t="e">
        <f t="shared" si="40"/>
        <v>#REF!</v>
      </c>
      <c r="AD22" s="18" t="e">
        <f t="shared" si="41"/>
        <v>#REF!</v>
      </c>
      <c r="AE22" s="18" t="e">
        <f t="shared" si="42"/>
        <v>#REF!</v>
      </c>
      <c r="AF22" s="18" t="e">
        <f t="shared" si="43"/>
        <v>#REF!</v>
      </c>
      <c r="AG22" s="18" t="e">
        <f t="shared" si="44"/>
        <v>#REF!</v>
      </c>
      <c r="AH22" s="18" t="e">
        <f t="shared" si="45"/>
        <v>#REF!</v>
      </c>
      <c r="AI22" s="18" t="e">
        <f t="shared" si="46"/>
        <v>#REF!</v>
      </c>
      <c r="AJ22" s="18" t="e">
        <f t="shared" si="47"/>
        <v>#REF!</v>
      </c>
      <c r="AK22" s="18" t="e">
        <f t="shared" si="48"/>
        <v>#REF!</v>
      </c>
      <c r="AL22" s="18" t="e">
        <f t="shared" si="49"/>
        <v>#REF!</v>
      </c>
      <c r="AM22" s="18" t="e">
        <f t="shared" si="50"/>
        <v>#REF!</v>
      </c>
      <c r="AN22" s="18" t="e">
        <f t="shared" si="51"/>
        <v>#REF!</v>
      </c>
      <c r="AO22" s="18" t="e">
        <f t="shared" si="52"/>
        <v>#REF!</v>
      </c>
      <c r="AP22" s="18" t="e">
        <f t="shared" si="53"/>
        <v>#REF!</v>
      </c>
      <c r="AQ22" s="18" t="e">
        <f t="shared" si="54"/>
        <v>#REF!</v>
      </c>
      <c r="AR22" s="18" t="e">
        <f t="shared" si="55"/>
        <v>#REF!</v>
      </c>
      <c r="AS22" s="18" t="e">
        <f t="shared" si="56"/>
        <v>#REF!</v>
      </c>
      <c r="AT22" s="18" t="e">
        <f t="shared" si="57"/>
        <v>#REF!</v>
      </c>
      <c r="AU22" s="18" t="e">
        <f t="shared" si="58"/>
        <v>#REF!</v>
      </c>
      <c r="AV22" s="18" t="e">
        <f t="shared" si="59"/>
        <v>#REF!</v>
      </c>
      <c r="AW22" s="18" t="e">
        <f t="shared" si="60"/>
        <v>#REF!</v>
      </c>
      <c r="AX22" s="18" t="e">
        <f t="shared" si="61"/>
        <v>#REF!</v>
      </c>
      <c r="AY22" s="18" t="e">
        <f t="shared" si="62"/>
        <v>#REF!</v>
      </c>
    </row>
    <row r="23" spans="1:51" s="5" customFormat="1" ht="15" customHeight="1" outlineLevel="1" x14ac:dyDescent="0.25">
      <c r="A23" s="17" t="s">
        <v>14</v>
      </c>
      <c r="B23" s="17">
        <f t="shared" si="63"/>
        <v>150</v>
      </c>
      <c r="C23" s="21"/>
      <c r="D23" s="21"/>
      <c r="E23" s="21"/>
      <c r="F23" s="18">
        <f t="shared" ref="F23" si="64">F22</f>
        <v>26.342891292373764</v>
      </c>
      <c r="G23" s="18">
        <f t="shared" si="18"/>
        <v>22.987946291439201</v>
      </c>
      <c r="H23" s="18">
        <f t="shared" si="19"/>
        <v>20.628962128357038</v>
      </c>
      <c r="I23" s="18">
        <f t="shared" si="20"/>
        <v>18.893787854660481</v>
      </c>
      <c r="J23" s="18">
        <f t="shared" si="21"/>
        <v>17.575735208130741</v>
      </c>
      <c r="K23" s="18">
        <f t="shared" si="22"/>
        <v>16.550851758700496</v>
      </c>
      <c r="L23" s="18">
        <f t="shared" si="23"/>
        <v>15.740318181139566</v>
      </c>
      <c r="M23" s="18">
        <f t="shared" si="24"/>
        <v>15.091647284070696</v>
      </c>
      <c r="N23" s="18" t="e">
        <f t="shared" si="25"/>
        <v>#REF!</v>
      </c>
      <c r="O23" s="18" t="e">
        <f t="shared" si="26"/>
        <v>#REF!</v>
      </c>
      <c r="P23" s="18" t="e">
        <f t="shared" si="27"/>
        <v>#REF!</v>
      </c>
      <c r="Q23" s="18" t="e">
        <f t="shared" si="28"/>
        <v>#REF!</v>
      </c>
      <c r="R23" s="18" t="e">
        <f t="shared" si="29"/>
        <v>#REF!</v>
      </c>
      <c r="S23" s="18" t="e">
        <f t="shared" si="30"/>
        <v>#REF!</v>
      </c>
      <c r="T23" s="18" t="e">
        <f t="shared" si="31"/>
        <v>#REF!</v>
      </c>
      <c r="U23" s="18" t="e">
        <f t="shared" si="32"/>
        <v>#REF!</v>
      </c>
      <c r="V23" s="18" t="e">
        <f t="shared" si="33"/>
        <v>#REF!</v>
      </c>
      <c r="W23" s="18" t="e">
        <f t="shared" si="34"/>
        <v>#REF!</v>
      </c>
      <c r="X23" s="18" t="e">
        <f t="shared" si="35"/>
        <v>#REF!</v>
      </c>
      <c r="Y23" s="18" t="e">
        <f t="shared" si="36"/>
        <v>#REF!</v>
      </c>
      <c r="Z23" s="18" t="e">
        <f t="shared" si="37"/>
        <v>#REF!</v>
      </c>
      <c r="AA23" s="18" t="e">
        <f t="shared" si="38"/>
        <v>#REF!</v>
      </c>
      <c r="AB23" s="18" t="e">
        <f t="shared" si="39"/>
        <v>#REF!</v>
      </c>
      <c r="AC23" s="18" t="e">
        <f t="shared" si="40"/>
        <v>#REF!</v>
      </c>
      <c r="AD23" s="18" t="e">
        <f t="shared" si="41"/>
        <v>#REF!</v>
      </c>
      <c r="AE23" s="18" t="e">
        <f t="shared" si="42"/>
        <v>#REF!</v>
      </c>
      <c r="AF23" s="18" t="e">
        <f t="shared" si="43"/>
        <v>#REF!</v>
      </c>
      <c r="AG23" s="18" t="e">
        <f t="shared" si="44"/>
        <v>#REF!</v>
      </c>
      <c r="AH23" s="18" t="e">
        <f t="shared" si="45"/>
        <v>#REF!</v>
      </c>
      <c r="AI23" s="18" t="e">
        <f t="shared" si="46"/>
        <v>#REF!</v>
      </c>
      <c r="AJ23" s="18" t="e">
        <f t="shared" si="47"/>
        <v>#REF!</v>
      </c>
      <c r="AK23" s="18" t="e">
        <f t="shared" si="48"/>
        <v>#REF!</v>
      </c>
      <c r="AL23" s="18" t="e">
        <f t="shared" si="49"/>
        <v>#REF!</v>
      </c>
      <c r="AM23" s="18" t="e">
        <f t="shared" si="50"/>
        <v>#REF!</v>
      </c>
      <c r="AN23" s="18" t="e">
        <f t="shared" si="51"/>
        <v>#REF!</v>
      </c>
      <c r="AO23" s="18" t="e">
        <f t="shared" si="52"/>
        <v>#REF!</v>
      </c>
      <c r="AP23" s="18" t="e">
        <f t="shared" si="53"/>
        <v>#REF!</v>
      </c>
      <c r="AQ23" s="18" t="e">
        <f t="shared" si="54"/>
        <v>#REF!</v>
      </c>
      <c r="AR23" s="18" t="e">
        <f t="shared" si="55"/>
        <v>#REF!</v>
      </c>
      <c r="AS23" s="18" t="e">
        <f t="shared" si="56"/>
        <v>#REF!</v>
      </c>
      <c r="AT23" s="18" t="e">
        <f t="shared" si="57"/>
        <v>#REF!</v>
      </c>
      <c r="AU23" s="18" t="e">
        <f t="shared" si="58"/>
        <v>#REF!</v>
      </c>
      <c r="AV23" s="18" t="e">
        <f t="shared" si="59"/>
        <v>#REF!</v>
      </c>
      <c r="AW23" s="18" t="e">
        <f t="shared" si="60"/>
        <v>#REF!</v>
      </c>
      <c r="AX23" s="18" t="e">
        <f t="shared" si="61"/>
        <v>#REF!</v>
      </c>
      <c r="AY23" s="18" t="e">
        <f t="shared" si="62"/>
        <v>#REF!</v>
      </c>
    </row>
    <row r="24" spans="1:51" s="5" customFormat="1" ht="15" customHeight="1" outlineLevel="1" x14ac:dyDescent="0.25">
      <c r="A24" s="17" t="s">
        <v>15</v>
      </c>
      <c r="B24" s="17">
        <f t="shared" si="63"/>
        <v>180</v>
      </c>
      <c r="C24" s="21"/>
      <c r="D24" s="21"/>
      <c r="E24" s="21"/>
      <c r="F24" s="21"/>
      <c r="G24" s="18">
        <f t="shared" ref="G24" si="65">G23</f>
        <v>22.987946291439201</v>
      </c>
      <c r="H24" s="18">
        <f t="shared" si="19"/>
        <v>20.628962128357038</v>
      </c>
      <c r="I24" s="18">
        <f t="shared" si="20"/>
        <v>18.893787854660481</v>
      </c>
      <c r="J24" s="18">
        <f t="shared" si="21"/>
        <v>17.575735208130741</v>
      </c>
      <c r="K24" s="18">
        <f t="shared" si="22"/>
        <v>16.550851758700496</v>
      </c>
      <c r="L24" s="18">
        <f t="shared" si="23"/>
        <v>15.740318181139566</v>
      </c>
      <c r="M24" s="18">
        <f t="shared" si="24"/>
        <v>15.091647284070696</v>
      </c>
      <c r="N24" s="18" t="e">
        <f t="shared" si="25"/>
        <v>#REF!</v>
      </c>
      <c r="O24" s="18" t="e">
        <f t="shared" si="26"/>
        <v>#REF!</v>
      </c>
      <c r="P24" s="18" t="e">
        <f t="shared" si="27"/>
        <v>#REF!</v>
      </c>
      <c r="Q24" s="18" t="e">
        <f t="shared" si="28"/>
        <v>#REF!</v>
      </c>
      <c r="R24" s="18" t="e">
        <f t="shared" si="29"/>
        <v>#REF!</v>
      </c>
      <c r="S24" s="18" t="e">
        <f t="shared" si="30"/>
        <v>#REF!</v>
      </c>
      <c r="T24" s="18" t="e">
        <f t="shared" si="31"/>
        <v>#REF!</v>
      </c>
      <c r="U24" s="18" t="e">
        <f t="shared" si="32"/>
        <v>#REF!</v>
      </c>
      <c r="V24" s="18" t="e">
        <f t="shared" si="33"/>
        <v>#REF!</v>
      </c>
      <c r="W24" s="18" t="e">
        <f t="shared" si="34"/>
        <v>#REF!</v>
      </c>
      <c r="X24" s="18" t="e">
        <f t="shared" si="35"/>
        <v>#REF!</v>
      </c>
      <c r="Y24" s="18" t="e">
        <f t="shared" si="36"/>
        <v>#REF!</v>
      </c>
      <c r="Z24" s="18" t="e">
        <f t="shared" si="37"/>
        <v>#REF!</v>
      </c>
      <c r="AA24" s="18" t="e">
        <f t="shared" si="38"/>
        <v>#REF!</v>
      </c>
      <c r="AB24" s="18" t="e">
        <f t="shared" si="39"/>
        <v>#REF!</v>
      </c>
      <c r="AC24" s="18" t="e">
        <f t="shared" si="40"/>
        <v>#REF!</v>
      </c>
      <c r="AD24" s="18" t="e">
        <f t="shared" si="41"/>
        <v>#REF!</v>
      </c>
      <c r="AE24" s="18" t="e">
        <f t="shared" si="42"/>
        <v>#REF!</v>
      </c>
      <c r="AF24" s="18" t="e">
        <f t="shared" si="43"/>
        <v>#REF!</v>
      </c>
      <c r="AG24" s="18" t="e">
        <f t="shared" si="44"/>
        <v>#REF!</v>
      </c>
      <c r="AH24" s="18" t="e">
        <f t="shared" si="45"/>
        <v>#REF!</v>
      </c>
      <c r="AI24" s="18" t="e">
        <f t="shared" si="46"/>
        <v>#REF!</v>
      </c>
      <c r="AJ24" s="18" t="e">
        <f t="shared" si="47"/>
        <v>#REF!</v>
      </c>
      <c r="AK24" s="18" t="e">
        <f t="shared" si="48"/>
        <v>#REF!</v>
      </c>
      <c r="AL24" s="18" t="e">
        <f t="shared" si="49"/>
        <v>#REF!</v>
      </c>
      <c r="AM24" s="18" t="e">
        <f t="shared" si="50"/>
        <v>#REF!</v>
      </c>
      <c r="AN24" s="18" t="e">
        <f t="shared" si="51"/>
        <v>#REF!</v>
      </c>
      <c r="AO24" s="18" t="e">
        <f t="shared" si="52"/>
        <v>#REF!</v>
      </c>
      <c r="AP24" s="18" t="e">
        <f t="shared" si="53"/>
        <v>#REF!</v>
      </c>
      <c r="AQ24" s="18" t="e">
        <f t="shared" si="54"/>
        <v>#REF!</v>
      </c>
      <c r="AR24" s="18" t="e">
        <f t="shared" si="55"/>
        <v>#REF!</v>
      </c>
      <c r="AS24" s="18" t="e">
        <f t="shared" si="56"/>
        <v>#REF!</v>
      </c>
      <c r="AT24" s="18" t="e">
        <f t="shared" si="57"/>
        <v>#REF!</v>
      </c>
      <c r="AU24" s="18" t="e">
        <f t="shared" si="58"/>
        <v>#REF!</v>
      </c>
      <c r="AV24" s="18" t="e">
        <f t="shared" si="59"/>
        <v>#REF!</v>
      </c>
      <c r="AW24" s="18" t="e">
        <f t="shared" si="60"/>
        <v>#REF!</v>
      </c>
      <c r="AX24" s="18" t="e">
        <f t="shared" si="61"/>
        <v>#REF!</v>
      </c>
      <c r="AY24" s="18" t="e">
        <f t="shared" si="62"/>
        <v>#REF!</v>
      </c>
    </row>
    <row r="25" spans="1:51" s="5" customFormat="1" ht="15" customHeight="1" outlineLevel="1" x14ac:dyDescent="0.25">
      <c r="A25" s="17" t="s">
        <v>16</v>
      </c>
      <c r="B25" s="17">
        <f t="shared" si="63"/>
        <v>210</v>
      </c>
      <c r="C25" s="21"/>
      <c r="D25" s="21"/>
      <c r="E25" s="21"/>
      <c r="F25" s="21"/>
      <c r="G25" s="21"/>
      <c r="H25" s="18">
        <f t="shared" si="19"/>
        <v>20.628962128357038</v>
      </c>
      <c r="I25" s="18">
        <f t="shared" si="20"/>
        <v>18.893787854660481</v>
      </c>
      <c r="J25" s="18">
        <f t="shared" si="21"/>
        <v>17.575735208130741</v>
      </c>
      <c r="K25" s="18">
        <f t="shared" si="22"/>
        <v>16.550851758700496</v>
      </c>
      <c r="L25" s="18">
        <f t="shared" si="23"/>
        <v>15.740318181139566</v>
      </c>
      <c r="M25" s="18">
        <f t="shared" si="24"/>
        <v>15.091647284070696</v>
      </c>
      <c r="N25" s="18" t="e">
        <f t="shared" si="25"/>
        <v>#REF!</v>
      </c>
      <c r="O25" s="18" t="e">
        <f t="shared" si="26"/>
        <v>#REF!</v>
      </c>
      <c r="P25" s="18" t="e">
        <f t="shared" si="27"/>
        <v>#REF!</v>
      </c>
      <c r="Q25" s="18" t="e">
        <f t="shared" si="28"/>
        <v>#REF!</v>
      </c>
      <c r="R25" s="18" t="e">
        <f t="shared" si="29"/>
        <v>#REF!</v>
      </c>
      <c r="S25" s="18" t="e">
        <f t="shared" si="30"/>
        <v>#REF!</v>
      </c>
      <c r="T25" s="18" t="e">
        <f t="shared" si="31"/>
        <v>#REF!</v>
      </c>
      <c r="U25" s="18" t="e">
        <f t="shared" si="32"/>
        <v>#REF!</v>
      </c>
      <c r="V25" s="18" t="e">
        <f t="shared" si="33"/>
        <v>#REF!</v>
      </c>
      <c r="W25" s="18" t="e">
        <f t="shared" si="34"/>
        <v>#REF!</v>
      </c>
      <c r="X25" s="18" t="e">
        <f t="shared" si="35"/>
        <v>#REF!</v>
      </c>
      <c r="Y25" s="18" t="e">
        <f t="shared" si="36"/>
        <v>#REF!</v>
      </c>
      <c r="Z25" s="18" t="e">
        <f t="shared" si="37"/>
        <v>#REF!</v>
      </c>
      <c r="AA25" s="18" t="e">
        <f t="shared" si="38"/>
        <v>#REF!</v>
      </c>
      <c r="AB25" s="18" t="e">
        <f t="shared" si="39"/>
        <v>#REF!</v>
      </c>
      <c r="AC25" s="18" t="e">
        <f t="shared" si="40"/>
        <v>#REF!</v>
      </c>
      <c r="AD25" s="18" t="e">
        <f t="shared" si="41"/>
        <v>#REF!</v>
      </c>
      <c r="AE25" s="18" t="e">
        <f t="shared" si="42"/>
        <v>#REF!</v>
      </c>
      <c r="AF25" s="18" t="e">
        <f t="shared" si="43"/>
        <v>#REF!</v>
      </c>
      <c r="AG25" s="18" t="e">
        <f t="shared" si="44"/>
        <v>#REF!</v>
      </c>
      <c r="AH25" s="18" t="e">
        <f t="shared" si="45"/>
        <v>#REF!</v>
      </c>
      <c r="AI25" s="18" t="e">
        <f t="shared" si="46"/>
        <v>#REF!</v>
      </c>
      <c r="AJ25" s="18" t="e">
        <f t="shared" si="47"/>
        <v>#REF!</v>
      </c>
      <c r="AK25" s="18" t="e">
        <f t="shared" si="48"/>
        <v>#REF!</v>
      </c>
      <c r="AL25" s="18" t="e">
        <f t="shared" si="49"/>
        <v>#REF!</v>
      </c>
      <c r="AM25" s="18" t="e">
        <f t="shared" si="50"/>
        <v>#REF!</v>
      </c>
      <c r="AN25" s="18" t="e">
        <f t="shared" si="51"/>
        <v>#REF!</v>
      </c>
      <c r="AO25" s="18" t="e">
        <f t="shared" si="52"/>
        <v>#REF!</v>
      </c>
      <c r="AP25" s="18" t="e">
        <f t="shared" si="53"/>
        <v>#REF!</v>
      </c>
      <c r="AQ25" s="18" t="e">
        <f t="shared" si="54"/>
        <v>#REF!</v>
      </c>
      <c r="AR25" s="18" t="e">
        <f t="shared" si="55"/>
        <v>#REF!</v>
      </c>
      <c r="AS25" s="18" t="e">
        <f t="shared" si="56"/>
        <v>#REF!</v>
      </c>
      <c r="AT25" s="18" t="e">
        <f t="shared" si="57"/>
        <v>#REF!</v>
      </c>
      <c r="AU25" s="18" t="e">
        <f t="shared" si="58"/>
        <v>#REF!</v>
      </c>
      <c r="AV25" s="18" t="e">
        <f t="shared" si="59"/>
        <v>#REF!</v>
      </c>
      <c r="AW25" s="18" t="e">
        <f t="shared" si="60"/>
        <v>#REF!</v>
      </c>
      <c r="AX25" s="18" t="e">
        <f t="shared" si="61"/>
        <v>#REF!</v>
      </c>
      <c r="AY25" s="18" t="e">
        <f t="shared" si="62"/>
        <v>#REF!</v>
      </c>
    </row>
    <row r="26" spans="1:51" s="5" customFormat="1" ht="15" customHeight="1" outlineLevel="1" x14ac:dyDescent="0.25">
      <c r="A26" s="17" t="s">
        <v>17</v>
      </c>
      <c r="B26" s="17">
        <f t="shared" si="63"/>
        <v>240</v>
      </c>
      <c r="C26" s="21"/>
      <c r="D26" s="21"/>
      <c r="E26" s="21"/>
      <c r="F26" s="21"/>
      <c r="G26" s="21"/>
      <c r="H26" s="21"/>
      <c r="I26" s="18">
        <f t="shared" ref="I26" si="66">I25</f>
        <v>18.893787854660481</v>
      </c>
      <c r="J26" s="18">
        <f t="shared" si="21"/>
        <v>17.575735208130741</v>
      </c>
      <c r="K26" s="18">
        <f t="shared" si="22"/>
        <v>16.550851758700496</v>
      </c>
      <c r="L26" s="18">
        <f t="shared" si="23"/>
        <v>15.740318181139566</v>
      </c>
      <c r="M26" s="18">
        <f t="shared" si="24"/>
        <v>15.091647284070696</v>
      </c>
      <c r="N26" s="18" t="e">
        <f t="shared" si="25"/>
        <v>#REF!</v>
      </c>
      <c r="O26" s="18" t="e">
        <f t="shared" si="26"/>
        <v>#REF!</v>
      </c>
      <c r="P26" s="18" t="e">
        <f t="shared" si="27"/>
        <v>#REF!</v>
      </c>
      <c r="Q26" s="18" t="e">
        <f t="shared" si="28"/>
        <v>#REF!</v>
      </c>
      <c r="R26" s="18" t="e">
        <f t="shared" si="29"/>
        <v>#REF!</v>
      </c>
      <c r="S26" s="18" t="e">
        <f t="shared" si="30"/>
        <v>#REF!</v>
      </c>
      <c r="T26" s="18" t="e">
        <f t="shared" si="31"/>
        <v>#REF!</v>
      </c>
      <c r="U26" s="18" t="e">
        <f t="shared" si="32"/>
        <v>#REF!</v>
      </c>
      <c r="V26" s="18" t="e">
        <f t="shared" si="33"/>
        <v>#REF!</v>
      </c>
      <c r="W26" s="18" t="e">
        <f t="shared" si="34"/>
        <v>#REF!</v>
      </c>
      <c r="X26" s="18" t="e">
        <f t="shared" si="35"/>
        <v>#REF!</v>
      </c>
      <c r="Y26" s="18" t="e">
        <f t="shared" si="36"/>
        <v>#REF!</v>
      </c>
      <c r="Z26" s="18" t="e">
        <f t="shared" si="37"/>
        <v>#REF!</v>
      </c>
      <c r="AA26" s="18" t="e">
        <f t="shared" si="38"/>
        <v>#REF!</v>
      </c>
      <c r="AB26" s="18" t="e">
        <f t="shared" si="39"/>
        <v>#REF!</v>
      </c>
      <c r="AC26" s="18" t="e">
        <f t="shared" si="40"/>
        <v>#REF!</v>
      </c>
      <c r="AD26" s="18" t="e">
        <f t="shared" si="41"/>
        <v>#REF!</v>
      </c>
      <c r="AE26" s="18" t="e">
        <f t="shared" si="42"/>
        <v>#REF!</v>
      </c>
      <c r="AF26" s="18" t="e">
        <f t="shared" si="43"/>
        <v>#REF!</v>
      </c>
      <c r="AG26" s="18" t="e">
        <f t="shared" si="44"/>
        <v>#REF!</v>
      </c>
      <c r="AH26" s="18" t="e">
        <f t="shared" si="45"/>
        <v>#REF!</v>
      </c>
      <c r="AI26" s="18" t="e">
        <f t="shared" si="46"/>
        <v>#REF!</v>
      </c>
      <c r="AJ26" s="18" t="e">
        <f t="shared" si="47"/>
        <v>#REF!</v>
      </c>
      <c r="AK26" s="18" t="e">
        <f t="shared" si="48"/>
        <v>#REF!</v>
      </c>
      <c r="AL26" s="18" t="e">
        <f t="shared" si="49"/>
        <v>#REF!</v>
      </c>
      <c r="AM26" s="18" t="e">
        <f t="shared" si="50"/>
        <v>#REF!</v>
      </c>
      <c r="AN26" s="18" t="e">
        <f t="shared" si="51"/>
        <v>#REF!</v>
      </c>
      <c r="AO26" s="18" t="e">
        <f t="shared" si="52"/>
        <v>#REF!</v>
      </c>
      <c r="AP26" s="18" t="e">
        <f t="shared" si="53"/>
        <v>#REF!</v>
      </c>
      <c r="AQ26" s="18" t="e">
        <f t="shared" si="54"/>
        <v>#REF!</v>
      </c>
      <c r="AR26" s="18" t="e">
        <f t="shared" si="55"/>
        <v>#REF!</v>
      </c>
      <c r="AS26" s="18" t="e">
        <f t="shared" si="56"/>
        <v>#REF!</v>
      </c>
      <c r="AT26" s="18" t="e">
        <f t="shared" si="57"/>
        <v>#REF!</v>
      </c>
      <c r="AU26" s="18" t="e">
        <f t="shared" si="58"/>
        <v>#REF!</v>
      </c>
      <c r="AV26" s="18" t="e">
        <f t="shared" si="59"/>
        <v>#REF!</v>
      </c>
      <c r="AW26" s="18" t="e">
        <f t="shared" si="60"/>
        <v>#REF!</v>
      </c>
      <c r="AX26" s="18" t="e">
        <f t="shared" si="61"/>
        <v>#REF!</v>
      </c>
      <c r="AY26" s="18" t="e">
        <f t="shared" si="62"/>
        <v>#REF!</v>
      </c>
    </row>
    <row r="27" spans="1:51" s="5" customFormat="1" ht="15" customHeight="1" outlineLevel="1" x14ac:dyDescent="0.25">
      <c r="A27" s="17" t="s">
        <v>18</v>
      </c>
      <c r="B27" s="17">
        <f t="shared" si="63"/>
        <v>270</v>
      </c>
      <c r="C27" s="21"/>
      <c r="D27" s="21"/>
      <c r="E27" s="21"/>
      <c r="F27" s="21"/>
      <c r="G27" s="21"/>
      <c r="H27" s="21"/>
      <c r="I27" s="21"/>
      <c r="J27" s="18">
        <f t="shared" ref="J27" si="67">J26</f>
        <v>17.575735208130741</v>
      </c>
      <c r="K27" s="18">
        <f t="shared" si="22"/>
        <v>16.550851758700496</v>
      </c>
      <c r="L27" s="18">
        <f t="shared" si="23"/>
        <v>15.740318181139566</v>
      </c>
      <c r="M27" s="18">
        <f t="shared" si="24"/>
        <v>15.091647284070696</v>
      </c>
      <c r="N27" s="18" t="e">
        <f t="shared" si="25"/>
        <v>#REF!</v>
      </c>
      <c r="O27" s="18" t="e">
        <f t="shared" si="26"/>
        <v>#REF!</v>
      </c>
      <c r="P27" s="18" t="e">
        <f t="shared" si="27"/>
        <v>#REF!</v>
      </c>
      <c r="Q27" s="18" t="e">
        <f t="shared" si="28"/>
        <v>#REF!</v>
      </c>
      <c r="R27" s="18" t="e">
        <f t="shared" si="29"/>
        <v>#REF!</v>
      </c>
      <c r="S27" s="18" t="e">
        <f t="shared" si="30"/>
        <v>#REF!</v>
      </c>
      <c r="T27" s="18" t="e">
        <f t="shared" si="31"/>
        <v>#REF!</v>
      </c>
      <c r="U27" s="18" t="e">
        <f t="shared" si="32"/>
        <v>#REF!</v>
      </c>
      <c r="V27" s="18" t="e">
        <f t="shared" si="33"/>
        <v>#REF!</v>
      </c>
      <c r="W27" s="18" t="e">
        <f t="shared" si="34"/>
        <v>#REF!</v>
      </c>
      <c r="X27" s="18" t="e">
        <f t="shared" si="35"/>
        <v>#REF!</v>
      </c>
      <c r="Y27" s="18" t="e">
        <f t="shared" si="36"/>
        <v>#REF!</v>
      </c>
      <c r="Z27" s="18" t="e">
        <f t="shared" si="37"/>
        <v>#REF!</v>
      </c>
      <c r="AA27" s="18" t="e">
        <f t="shared" si="38"/>
        <v>#REF!</v>
      </c>
      <c r="AB27" s="18" t="e">
        <f t="shared" si="39"/>
        <v>#REF!</v>
      </c>
      <c r="AC27" s="18" t="e">
        <f t="shared" si="40"/>
        <v>#REF!</v>
      </c>
      <c r="AD27" s="18" t="e">
        <f t="shared" si="41"/>
        <v>#REF!</v>
      </c>
      <c r="AE27" s="18" t="e">
        <f t="shared" si="42"/>
        <v>#REF!</v>
      </c>
      <c r="AF27" s="18" t="e">
        <f t="shared" si="43"/>
        <v>#REF!</v>
      </c>
      <c r="AG27" s="18" t="e">
        <f t="shared" si="44"/>
        <v>#REF!</v>
      </c>
      <c r="AH27" s="18" t="e">
        <f t="shared" si="45"/>
        <v>#REF!</v>
      </c>
      <c r="AI27" s="18" t="e">
        <f t="shared" si="46"/>
        <v>#REF!</v>
      </c>
      <c r="AJ27" s="18" t="e">
        <f t="shared" si="47"/>
        <v>#REF!</v>
      </c>
      <c r="AK27" s="18" t="e">
        <f t="shared" si="48"/>
        <v>#REF!</v>
      </c>
      <c r="AL27" s="18" t="e">
        <f t="shared" si="49"/>
        <v>#REF!</v>
      </c>
      <c r="AM27" s="18" t="e">
        <f t="shared" si="50"/>
        <v>#REF!</v>
      </c>
      <c r="AN27" s="18" t="e">
        <f t="shared" si="51"/>
        <v>#REF!</v>
      </c>
      <c r="AO27" s="18" t="e">
        <f t="shared" si="52"/>
        <v>#REF!</v>
      </c>
      <c r="AP27" s="18" t="e">
        <f t="shared" si="53"/>
        <v>#REF!</v>
      </c>
      <c r="AQ27" s="18" t="e">
        <f t="shared" si="54"/>
        <v>#REF!</v>
      </c>
      <c r="AR27" s="18" t="e">
        <f t="shared" si="55"/>
        <v>#REF!</v>
      </c>
      <c r="AS27" s="18" t="e">
        <f t="shared" si="56"/>
        <v>#REF!</v>
      </c>
      <c r="AT27" s="18" t="e">
        <f t="shared" si="57"/>
        <v>#REF!</v>
      </c>
      <c r="AU27" s="18" t="e">
        <f t="shared" si="58"/>
        <v>#REF!</v>
      </c>
      <c r="AV27" s="18" t="e">
        <f t="shared" si="59"/>
        <v>#REF!</v>
      </c>
      <c r="AW27" s="18" t="e">
        <f t="shared" si="60"/>
        <v>#REF!</v>
      </c>
      <c r="AX27" s="18" t="e">
        <f t="shared" si="61"/>
        <v>#REF!</v>
      </c>
      <c r="AY27" s="18" t="e">
        <f t="shared" si="62"/>
        <v>#REF!</v>
      </c>
    </row>
    <row r="28" spans="1:51" s="5" customFormat="1" ht="15" customHeight="1" outlineLevel="1" x14ac:dyDescent="0.25">
      <c r="A28" s="17" t="s">
        <v>19</v>
      </c>
      <c r="B28" s="17">
        <f t="shared" si="63"/>
        <v>300</v>
      </c>
      <c r="C28" s="21"/>
      <c r="D28" s="21"/>
      <c r="E28" s="21"/>
      <c r="F28" s="21"/>
      <c r="G28" s="21"/>
      <c r="H28" s="21"/>
      <c r="I28" s="21"/>
      <c r="J28" s="21"/>
      <c r="K28" s="18">
        <f t="shared" ref="K28" si="68">K27</f>
        <v>16.550851758700496</v>
      </c>
      <c r="L28" s="18">
        <f t="shared" si="23"/>
        <v>15.740318181139566</v>
      </c>
      <c r="M28" s="18">
        <f t="shared" si="24"/>
        <v>15.091647284070696</v>
      </c>
      <c r="N28" s="18" t="e">
        <f t="shared" si="25"/>
        <v>#REF!</v>
      </c>
      <c r="O28" s="18" t="e">
        <f t="shared" si="26"/>
        <v>#REF!</v>
      </c>
      <c r="P28" s="18" t="e">
        <f t="shared" si="27"/>
        <v>#REF!</v>
      </c>
      <c r="Q28" s="18" t="e">
        <f t="shared" si="28"/>
        <v>#REF!</v>
      </c>
      <c r="R28" s="18" t="e">
        <f t="shared" si="29"/>
        <v>#REF!</v>
      </c>
      <c r="S28" s="18" t="e">
        <f t="shared" si="30"/>
        <v>#REF!</v>
      </c>
      <c r="T28" s="18" t="e">
        <f t="shared" si="31"/>
        <v>#REF!</v>
      </c>
      <c r="U28" s="18" t="e">
        <f t="shared" si="32"/>
        <v>#REF!</v>
      </c>
      <c r="V28" s="18" t="e">
        <f t="shared" si="33"/>
        <v>#REF!</v>
      </c>
      <c r="W28" s="18" t="e">
        <f t="shared" si="34"/>
        <v>#REF!</v>
      </c>
      <c r="X28" s="18" t="e">
        <f t="shared" si="35"/>
        <v>#REF!</v>
      </c>
      <c r="Y28" s="18" t="e">
        <f t="shared" si="36"/>
        <v>#REF!</v>
      </c>
      <c r="Z28" s="18" t="e">
        <f t="shared" si="37"/>
        <v>#REF!</v>
      </c>
      <c r="AA28" s="18" t="e">
        <f t="shared" si="38"/>
        <v>#REF!</v>
      </c>
      <c r="AB28" s="18" t="e">
        <f t="shared" si="39"/>
        <v>#REF!</v>
      </c>
      <c r="AC28" s="18" t="e">
        <f t="shared" si="40"/>
        <v>#REF!</v>
      </c>
      <c r="AD28" s="18" t="e">
        <f t="shared" si="41"/>
        <v>#REF!</v>
      </c>
      <c r="AE28" s="18" t="e">
        <f t="shared" si="42"/>
        <v>#REF!</v>
      </c>
      <c r="AF28" s="18" t="e">
        <f t="shared" si="43"/>
        <v>#REF!</v>
      </c>
      <c r="AG28" s="18" t="e">
        <f t="shared" si="44"/>
        <v>#REF!</v>
      </c>
      <c r="AH28" s="18" t="e">
        <f t="shared" si="45"/>
        <v>#REF!</v>
      </c>
      <c r="AI28" s="18" t="e">
        <f t="shared" si="46"/>
        <v>#REF!</v>
      </c>
      <c r="AJ28" s="18" t="e">
        <f t="shared" si="47"/>
        <v>#REF!</v>
      </c>
      <c r="AK28" s="18" t="e">
        <f t="shared" si="48"/>
        <v>#REF!</v>
      </c>
      <c r="AL28" s="18" t="e">
        <f t="shared" si="49"/>
        <v>#REF!</v>
      </c>
      <c r="AM28" s="18" t="e">
        <f t="shared" si="50"/>
        <v>#REF!</v>
      </c>
      <c r="AN28" s="18" t="e">
        <f t="shared" si="51"/>
        <v>#REF!</v>
      </c>
      <c r="AO28" s="18" t="e">
        <f t="shared" si="52"/>
        <v>#REF!</v>
      </c>
      <c r="AP28" s="18" t="e">
        <f t="shared" si="53"/>
        <v>#REF!</v>
      </c>
      <c r="AQ28" s="18" t="e">
        <f t="shared" si="54"/>
        <v>#REF!</v>
      </c>
      <c r="AR28" s="18" t="e">
        <f t="shared" si="55"/>
        <v>#REF!</v>
      </c>
      <c r="AS28" s="18" t="e">
        <f t="shared" si="56"/>
        <v>#REF!</v>
      </c>
      <c r="AT28" s="18" t="e">
        <f t="shared" si="57"/>
        <v>#REF!</v>
      </c>
      <c r="AU28" s="18" t="e">
        <f t="shared" si="58"/>
        <v>#REF!</v>
      </c>
      <c r="AV28" s="18" t="e">
        <f t="shared" si="59"/>
        <v>#REF!</v>
      </c>
      <c r="AW28" s="18" t="e">
        <f t="shared" si="60"/>
        <v>#REF!</v>
      </c>
      <c r="AX28" s="18" t="e">
        <f t="shared" si="61"/>
        <v>#REF!</v>
      </c>
      <c r="AY28" s="18" t="e">
        <f t="shared" si="62"/>
        <v>#REF!</v>
      </c>
    </row>
    <row r="29" spans="1:51" s="5" customFormat="1" ht="15" customHeight="1" outlineLevel="1" x14ac:dyDescent="0.25">
      <c r="A29" s="17" t="s">
        <v>20</v>
      </c>
      <c r="B29" s="17">
        <f t="shared" si="63"/>
        <v>330</v>
      </c>
      <c r="C29" s="21"/>
      <c r="D29" s="21"/>
      <c r="E29" s="21"/>
      <c r="F29" s="21"/>
      <c r="G29" s="21"/>
      <c r="H29" s="21"/>
      <c r="I29" s="21"/>
      <c r="J29" s="21"/>
      <c r="K29" s="21"/>
      <c r="L29" s="18">
        <f t="shared" ref="L29" si="69">L28</f>
        <v>15.740318181139566</v>
      </c>
      <c r="M29" s="18">
        <f t="shared" si="24"/>
        <v>15.091647284070696</v>
      </c>
      <c r="N29" s="18" t="e">
        <f t="shared" si="25"/>
        <v>#REF!</v>
      </c>
      <c r="O29" s="18" t="e">
        <f t="shared" si="26"/>
        <v>#REF!</v>
      </c>
      <c r="P29" s="18" t="e">
        <f t="shared" si="27"/>
        <v>#REF!</v>
      </c>
      <c r="Q29" s="18" t="e">
        <f t="shared" si="28"/>
        <v>#REF!</v>
      </c>
      <c r="R29" s="18" t="e">
        <f t="shared" si="29"/>
        <v>#REF!</v>
      </c>
      <c r="S29" s="18" t="e">
        <f t="shared" si="30"/>
        <v>#REF!</v>
      </c>
      <c r="T29" s="18" t="e">
        <f t="shared" si="31"/>
        <v>#REF!</v>
      </c>
      <c r="U29" s="18" t="e">
        <f t="shared" si="32"/>
        <v>#REF!</v>
      </c>
      <c r="V29" s="18" t="e">
        <f t="shared" si="33"/>
        <v>#REF!</v>
      </c>
      <c r="W29" s="18" t="e">
        <f t="shared" si="34"/>
        <v>#REF!</v>
      </c>
      <c r="X29" s="18" t="e">
        <f t="shared" si="35"/>
        <v>#REF!</v>
      </c>
      <c r="Y29" s="18" t="e">
        <f t="shared" si="36"/>
        <v>#REF!</v>
      </c>
      <c r="Z29" s="18" t="e">
        <f t="shared" si="37"/>
        <v>#REF!</v>
      </c>
      <c r="AA29" s="18" t="e">
        <f t="shared" si="38"/>
        <v>#REF!</v>
      </c>
      <c r="AB29" s="18" t="e">
        <f t="shared" si="39"/>
        <v>#REF!</v>
      </c>
      <c r="AC29" s="18" t="e">
        <f t="shared" si="40"/>
        <v>#REF!</v>
      </c>
      <c r="AD29" s="18" t="e">
        <f t="shared" si="41"/>
        <v>#REF!</v>
      </c>
      <c r="AE29" s="18" t="e">
        <f t="shared" si="42"/>
        <v>#REF!</v>
      </c>
      <c r="AF29" s="18" t="e">
        <f t="shared" si="43"/>
        <v>#REF!</v>
      </c>
      <c r="AG29" s="18" t="e">
        <f t="shared" si="44"/>
        <v>#REF!</v>
      </c>
      <c r="AH29" s="18" t="e">
        <f t="shared" si="45"/>
        <v>#REF!</v>
      </c>
      <c r="AI29" s="18" t="e">
        <f t="shared" si="46"/>
        <v>#REF!</v>
      </c>
      <c r="AJ29" s="18" t="e">
        <f t="shared" si="47"/>
        <v>#REF!</v>
      </c>
      <c r="AK29" s="18" t="e">
        <f t="shared" si="48"/>
        <v>#REF!</v>
      </c>
      <c r="AL29" s="18" t="e">
        <f t="shared" si="49"/>
        <v>#REF!</v>
      </c>
      <c r="AM29" s="18" t="e">
        <f t="shared" si="50"/>
        <v>#REF!</v>
      </c>
      <c r="AN29" s="18" t="e">
        <f t="shared" si="51"/>
        <v>#REF!</v>
      </c>
      <c r="AO29" s="18" t="e">
        <f t="shared" si="52"/>
        <v>#REF!</v>
      </c>
      <c r="AP29" s="18" t="e">
        <f t="shared" si="53"/>
        <v>#REF!</v>
      </c>
      <c r="AQ29" s="18" t="e">
        <f t="shared" si="54"/>
        <v>#REF!</v>
      </c>
      <c r="AR29" s="18" t="e">
        <f t="shared" si="55"/>
        <v>#REF!</v>
      </c>
      <c r="AS29" s="18" t="e">
        <f t="shared" si="56"/>
        <v>#REF!</v>
      </c>
      <c r="AT29" s="18" t="e">
        <f t="shared" si="57"/>
        <v>#REF!</v>
      </c>
      <c r="AU29" s="18" t="e">
        <f t="shared" si="58"/>
        <v>#REF!</v>
      </c>
      <c r="AV29" s="18" t="e">
        <f t="shared" si="59"/>
        <v>#REF!</v>
      </c>
      <c r="AW29" s="18" t="e">
        <f t="shared" si="60"/>
        <v>#REF!</v>
      </c>
      <c r="AX29" s="18" t="e">
        <f t="shared" si="61"/>
        <v>#REF!</v>
      </c>
      <c r="AY29" s="18" t="e">
        <f t="shared" si="62"/>
        <v>#REF!</v>
      </c>
    </row>
    <row r="30" spans="1:51" s="5" customFormat="1" ht="15" customHeight="1" outlineLevel="1" x14ac:dyDescent="0.25">
      <c r="A30" s="17" t="s">
        <v>21</v>
      </c>
      <c r="B30" s="17">
        <f t="shared" si="63"/>
        <v>360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18">
        <f t="shared" ref="M30" si="70">M29</f>
        <v>15.091647284070696</v>
      </c>
      <c r="N30" s="18" t="e">
        <f t="shared" si="25"/>
        <v>#REF!</v>
      </c>
      <c r="O30" s="18" t="e">
        <f t="shared" si="26"/>
        <v>#REF!</v>
      </c>
      <c r="P30" s="18" t="e">
        <f t="shared" si="27"/>
        <v>#REF!</v>
      </c>
      <c r="Q30" s="18" t="e">
        <f t="shared" si="28"/>
        <v>#REF!</v>
      </c>
      <c r="R30" s="18" t="e">
        <f t="shared" si="29"/>
        <v>#REF!</v>
      </c>
      <c r="S30" s="18" t="e">
        <f t="shared" si="30"/>
        <v>#REF!</v>
      </c>
      <c r="T30" s="18" t="e">
        <f t="shared" si="31"/>
        <v>#REF!</v>
      </c>
      <c r="U30" s="18" t="e">
        <f t="shared" si="32"/>
        <v>#REF!</v>
      </c>
      <c r="V30" s="18" t="e">
        <f t="shared" si="33"/>
        <v>#REF!</v>
      </c>
      <c r="W30" s="18" t="e">
        <f t="shared" si="34"/>
        <v>#REF!</v>
      </c>
      <c r="X30" s="18" t="e">
        <f t="shared" si="35"/>
        <v>#REF!</v>
      </c>
      <c r="Y30" s="18" t="e">
        <f t="shared" si="36"/>
        <v>#REF!</v>
      </c>
      <c r="Z30" s="18" t="e">
        <f t="shared" si="37"/>
        <v>#REF!</v>
      </c>
      <c r="AA30" s="18" t="e">
        <f t="shared" si="38"/>
        <v>#REF!</v>
      </c>
      <c r="AB30" s="18" t="e">
        <f t="shared" si="39"/>
        <v>#REF!</v>
      </c>
      <c r="AC30" s="18" t="e">
        <f t="shared" si="40"/>
        <v>#REF!</v>
      </c>
      <c r="AD30" s="18" t="e">
        <f t="shared" si="41"/>
        <v>#REF!</v>
      </c>
      <c r="AE30" s="18" t="e">
        <f t="shared" si="42"/>
        <v>#REF!</v>
      </c>
      <c r="AF30" s="18" t="e">
        <f t="shared" si="43"/>
        <v>#REF!</v>
      </c>
      <c r="AG30" s="18" t="e">
        <f t="shared" si="44"/>
        <v>#REF!</v>
      </c>
      <c r="AH30" s="18" t="e">
        <f t="shared" si="45"/>
        <v>#REF!</v>
      </c>
      <c r="AI30" s="18" t="e">
        <f t="shared" si="46"/>
        <v>#REF!</v>
      </c>
      <c r="AJ30" s="18" t="e">
        <f t="shared" si="47"/>
        <v>#REF!</v>
      </c>
      <c r="AK30" s="18" t="e">
        <f t="shared" si="48"/>
        <v>#REF!</v>
      </c>
      <c r="AL30" s="18" t="e">
        <f t="shared" si="49"/>
        <v>#REF!</v>
      </c>
      <c r="AM30" s="18" t="e">
        <f t="shared" si="50"/>
        <v>#REF!</v>
      </c>
      <c r="AN30" s="18" t="e">
        <f t="shared" si="51"/>
        <v>#REF!</v>
      </c>
      <c r="AO30" s="18" t="e">
        <f t="shared" si="52"/>
        <v>#REF!</v>
      </c>
      <c r="AP30" s="18" t="e">
        <f t="shared" si="53"/>
        <v>#REF!</v>
      </c>
      <c r="AQ30" s="18" t="e">
        <f t="shared" si="54"/>
        <v>#REF!</v>
      </c>
      <c r="AR30" s="18" t="e">
        <f t="shared" si="55"/>
        <v>#REF!</v>
      </c>
      <c r="AS30" s="18" t="e">
        <f t="shared" si="56"/>
        <v>#REF!</v>
      </c>
      <c r="AT30" s="18" t="e">
        <f t="shared" si="57"/>
        <v>#REF!</v>
      </c>
      <c r="AU30" s="18" t="e">
        <f t="shared" si="58"/>
        <v>#REF!</v>
      </c>
      <c r="AV30" s="18" t="e">
        <f t="shared" si="59"/>
        <v>#REF!</v>
      </c>
      <c r="AW30" s="18" t="e">
        <f t="shared" si="60"/>
        <v>#REF!</v>
      </c>
      <c r="AX30" s="18" t="e">
        <f t="shared" si="61"/>
        <v>#REF!</v>
      </c>
      <c r="AY30" s="18" t="e">
        <f t="shared" si="62"/>
        <v>#REF!</v>
      </c>
    </row>
    <row r="31" spans="1:51" s="5" customFormat="1" ht="15" hidden="1" customHeight="1" outlineLevel="1" x14ac:dyDescent="0.25">
      <c r="A31" s="17" t="s">
        <v>22</v>
      </c>
      <c r="B31" s="17">
        <f t="shared" si="63"/>
        <v>390</v>
      </c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18" t="e">
        <f t="shared" ref="N31" si="71">N30</f>
        <v>#REF!</v>
      </c>
      <c r="O31" s="18" t="e">
        <f t="shared" si="26"/>
        <v>#REF!</v>
      </c>
      <c r="P31" s="18" t="e">
        <f t="shared" si="27"/>
        <v>#REF!</v>
      </c>
      <c r="Q31" s="18" t="e">
        <f t="shared" si="28"/>
        <v>#REF!</v>
      </c>
      <c r="R31" s="18" t="e">
        <f t="shared" si="29"/>
        <v>#REF!</v>
      </c>
      <c r="S31" s="18" t="e">
        <f t="shared" si="30"/>
        <v>#REF!</v>
      </c>
      <c r="T31" s="18" t="e">
        <f t="shared" si="31"/>
        <v>#REF!</v>
      </c>
      <c r="U31" s="18" t="e">
        <f t="shared" si="32"/>
        <v>#REF!</v>
      </c>
      <c r="V31" s="18" t="e">
        <f t="shared" si="33"/>
        <v>#REF!</v>
      </c>
      <c r="W31" s="18" t="e">
        <f t="shared" si="34"/>
        <v>#REF!</v>
      </c>
      <c r="X31" s="18" t="e">
        <f t="shared" si="35"/>
        <v>#REF!</v>
      </c>
      <c r="Y31" s="18" t="e">
        <f t="shared" si="36"/>
        <v>#REF!</v>
      </c>
      <c r="Z31" s="18" t="e">
        <f t="shared" si="37"/>
        <v>#REF!</v>
      </c>
      <c r="AA31" s="18" t="e">
        <f t="shared" si="38"/>
        <v>#REF!</v>
      </c>
      <c r="AB31" s="18" t="e">
        <f t="shared" si="39"/>
        <v>#REF!</v>
      </c>
      <c r="AC31" s="18" t="e">
        <f t="shared" si="40"/>
        <v>#REF!</v>
      </c>
      <c r="AD31" s="18" t="e">
        <f t="shared" si="41"/>
        <v>#REF!</v>
      </c>
      <c r="AE31" s="18" t="e">
        <f t="shared" si="42"/>
        <v>#REF!</v>
      </c>
      <c r="AF31" s="18" t="e">
        <f t="shared" si="43"/>
        <v>#REF!</v>
      </c>
      <c r="AG31" s="18" t="e">
        <f t="shared" si="44"/>
        <v>#REF!</v>
      </c>
      <c r="AH31" s="18" t="e">
        <f t="shared" si="45"/>
        <v>#REF!</v>
      </c>
      <c r="AI31" s="18" t="e">
        <f t="shared" si="46"/>
        <v>#REF!</v>
      </c>
      <c r="AJ31" s="18" t="e">
        <f t="shared" si="47"/>
        <v>#REF!</v>
      </c>
      <c r="AK31" s="18" t="e">
        <f t="shared" si="48"/>
        <v>#REF!</v>
      </c>
      <c r="AL31" s="18" t="e">
        <f t="shared" si="49"/>
        <v>#REF!</v>
      </c>
      <c r="AM31" s="18" t="e">
        <f t="shared" si="50"/>
        <v>#REF!</v>
      </c>
      <c r="AN31" s="18" t="e">
        <f t="shared" si="51"/>
        <v>#REF!</v>
      </c>
      <c r="AO31" s="18" t="e">
        <f t="shared" si="52"/>
        <v>#REF!</v>
      </c>
      <c r="AP31" s="18" t="e">
        <f t="shared" si="53"/>
        <v>#REF!</v>
      </c>
      <c r="AQ31" s="18" t="e">
        <f t="shared" si="54"/>
        <v>#REF!</v>
      </c>
      <c r="AR31" s="18" t="e">
        <f t="shared" si="55"/>
        <v>#REF!</v>
      </c>
      <c r="AS31" s="18" t="e">
        <f t="shared" si="56"/>
        <v>#REF!</v>
      </c>
      <c r="AT31" s="18" t="e">
        <f t="shared" si="57"/>
        <v>#REF!</v>
      </c>
      <c r="AU31" s="18" t="e">
        <f t="shared" si="58"/>
        <v>#REF!</v>
      </c>
      <c r="AV31" s="18" t="e">
        <f t="shared" si="59"/>
        <v>#REF!</v>
      </c>
      <c r="AW31" s="18" t="e">
        <f t="shared" si="60"/>
        <v>#REF!</v>
      </c>
      <c r="AX31" s="18" t="e">
        <f t="shared" si="61"/>
        <v>#REF!</v>
      </c>
      <c r="AY31" s="18" t="e">
        <f t="shared" si="62"/>
        <v>#REF!</v>
      </c>
    </row>
    <row r="32" spans="1:51" s="5" customFormat="1" ht="15" hidden="1" customHeight="1" outlineLevel="1" x14ac:dyDescent="0.25">
      <c r="A32" s="17" t="s">
        <v>23</v>
      </c>
      <c r="B32" s="17">
        <f t="shared" si="63"/>
        <v>420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18" t="e">
        <f t="shared" ref="O32" si="72">O31</f>
        <v>#REF!</v>
      </c>
      <c r="P32" s="18" t="e">
        <f t="shared" si="27"/>
        <v>#REF!</v>
      </c>
      <c r="Q32" s="18" t="e">
        <f t="shared" si="28"/>
        <v>#REF!</v>
      </c>
      <c r="R32" s="18" t="e">
        <f t="shared" si="29"/>
        <v>#REF!</v>
      </c>
      <c r="S32" s="18" t="e">
        <f t="shared" si="30"/>
        <v>#REF!</v>
      </c>
      <c r="T32" s="18" t="e">
        <f t="shared" si="31"/>
        <v>#REF!</v>
      </c>
      <c r="U32" s="18" t="e">
        <f t="shared" si="32"/>
        <v>#REF!</v>
      </c>
      <c r="V32" s="18" t="e">
        <f t="shared" si="33"/>
        <v>#REF!</v>
      </c>
      <c r="W32" s="18" t="e">
        <f t="shared" si="34"/>
        <v>#REF!</v>
      </c>
      <c r="X32" s="18" t="e">
        <f t="shared" si="35"/>
        <v>#REF!</v>
      </c>
      <c r="Y32" s="18" t="e">
        <f t="shared" si="36"/>
        <v>#REF!</v>
      </c>
      <c r="Z32" s="18" t="e">
        <f t="shared" si="37"/>
        <v>#REF!</v>
      </c>
      <c r="AA32" s="18" t="e">
        <f t="shared" si="38"/>
        <v>#REF!</v>
      </c>
      <c r="AB32" s="18" t="e">
        <f t="shared" si="39"/>
        <v>#REF!</v>
      </c>
      <c r="AC32" s="18" t="e">
        <f t="shared" si="40"/>
        <v>#REF!</v>
      </c>
      <c r="AD32" s="18" t="e">
        <f t="shared" si="41"/>
        <v>#REF!</v>
      </c>
      <c r="AE32" s="18" t="e">
        <f t="shared" si="42"/>
        <v>#REF!</v>
      </c>
      <c r="AF32" s="18" t="e">
        <f t="shared" si="43"/>
        <v>#REF!</v>
      </c>
      <c r="AG32" s="18" t="e">
        <f t="shared" si="44"/>
        <v>#REF!</v>
      </c>
      <c r="AH32" s="18" t="e">
        <f t="shared" si="45"/>
        <v>#REF!</v>
      </c>
      <c r="AI32" s="18" t="e">
        <f t="shared" si="46"/>
        <v>#REF!</v>
      </c>
      <c r="AJ32" s="18" t="e">
        <f t="shared" si="47"/>
        <v>#REF!</v>
      </c>
      <c r="AK32" s="18" t="e">
        <f t="shared" si="48"/>
        <v>#REF!</v>
      </c>
      <c r="AL32" s="18" t="e">
        <f t="shared" si="49"/>
        <v>#REF!</v>
      </c>
      <c r="AM32" s="18" t="e">
        <f t="shared" si="50"/>
        <v>#REF!</v>
      </c>
      <c r="AN32" s="18" t="e">
        <f t="shared" si="51"/>
        <v>#REF!</v>
      </c>
      <c r="AO32" s="18" t="e">
        <f t="shared" si="52"/>
        <v>#REF!</v>
      </c>
      <c r="AP32" s="18" t="e">
        <f t="shared" si="53"/>
        <v>#REF!</v>
      </c>
      <c r="AQ32" s="18" t="e">
        <f t="shared" si="54"/>
        <v>#REF!</v>
      </c>
      <c r="AR32" s="18" t="e">
        <f t="shared" si="55"/>
        <v>#REF!</v>
      </c>
      <c r="AS32" s="18" t="e">
        <f t="shared" si="56"/>
        <v>#REF!</v>
      </c>
      <c r="AT32" s="18" t="e">
        <f t="shared" si="57"/>
        <v>#REF!</v>
      </c>
      <c r="AU32" s="18" t="e">
        <f t="shared" si="58"/>
        <v>#REF!</v>
      </c>
      <c r="AV32" s="18" t="e">
        <f t="shared" si="59"/>
        <v>#REF!</v>
      </c>
      <c r="AW32" s="18" t="e">
        <f t="shared" si="60"/>
        <v>#REF!</v>
      </c>
      <c r="AX32" s="18" t="e">
        <f t="shared" si="61"/>
        <v>#REF!</v>
      </c>
      <c r="AY32" s="18" t="e">
        <f t="shared" si="62"/>
        <v>#REF!</v>
      </c>
    </row>
    <row r="33" spans="1:51" s="5" customFormat="1" ht="15" hidden="1" customHeight="1" outlineLevel="1" x14ac:dyDescent="0.25">
      <c r="A33" s="17" t="s">
        <v>24</v>
      </c>
      <c r="B33" s="17">
        <f t="shared" si="63"/>
        <v>450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18" t="e">
        <f t="shared" ref="P33" si="73">P32</f>
        <v>#REF!</v>
      </c>
      <c r="Q33" s="18" t="e">
        <f t="shared" si="28"/>
        <v>#REF!</v>
      </c>
      <c r="R33" s="18" t="e">
        <f t="shared" si="29"/>
        <v>#REF!</v>
      </c>
      <c r="S33" s="18" t="e">
        <f t="shared" si="30"/>
        <v>#REF!</v>
      </c>
      <c r="T33" s="18" t="e">
        <f t="shared" si="31"/>
        <v>#REF!</v>
      </c>
      <c r="U33" s="18" t="e">
        <f t="shared" si="32"/>
        <v>#REF!</v>
      </c>
      <c r="V33" s="18" t="e">
        <f t="shared" si="33"/>
        <v>#REF!</v>
      </c>
      <c r="W33" s="18" t="e">
        <f t="shared" si="34"/>
        <v>#REF!</v>
      </c>
      <c r="X33" s="18" t="e">
        <f t="shared" si="35"/>
        <v>#REF!</v>
      </c>
      <c r="Y33" s="18" t="e">
        <f t="shared" si="36"/>
        <v>#REF!</v>
      </c>
      <c r="Z33" s="18" t="e">
        <f t="shared" si="37"/>
        <v>#REF!</v>
      </c>
      <c r="AA33" s="18" t="e">
        <f t="shared" si="38"/>
        <v>#REF!</v>
      </c>
      <c r="AB33" s="18" t="e">
        <f t="shared" si="39"/>
        <v>#REF!</v>
      </c>
      <c r="AC33" s="18" t="e">
        <f t="shared" si="40"/>
        <v>#REF!</v>
      </c>
      <c r="AD33" s="18" t="e">
        <f t="shared" si="41"/>
        <v>#REF!</v>
      </c>
      <c r="AE33" s="18" t="e">
        <f t="shared" si="42"/>
        <v>#REF!</v>
      </c>
      <c r="AF33" s="18" t="e">
        <f t="shared" si="43"/>
        <v>#REF!</v>
      </c>
      <c r="AG33" s="18" t="e">
        <f t="shared" si="44"/>
        <v>#REF!</v>
      </c>
      <c r="AH33" s="18" t="e">
        <f t="shared" si="45"/>
        <v>#REF!</v>
      </c>
      <c r="AI33" s="18" t="e">
        <f t="shared" si="46"/>
        <v>#REF!</v>
      </c>
      <c r="AJ33" s="18" t="e">
        <f t="shared" si="47"/>
        <v>#REF!</v>
      </c>
      <c r="AK33" s="18" t="e">
        <f t="shared" si="48"/>
        <v>#REF!</v>
      </c>
      <c r="AL33" s="18" t="e">
        <f t="shared" si="49"/>
        <v>#REF!</v>
      </c>
      <c r="AM33" s="18" t="e">
        <f t="shared" si="50"/>
        <v>#REF!</v>
      </c>
      <c r="AN33" s="18" t="e">
        <f t="shared" si="51"/>
        <v>#REF!</v>
      </c>
      <c r="AO33" s="18" t="e">
        <f t="shared" si="52"/>
        <v>#REF!</v>
      </c>
      <c r="AP33" s="18" t="e">
        <f t="shared" si="53"/>
        <v>#REF!</v>
      </c>
      <c r="AQ33" s="18" t="e">
        <f t="shared" si="54"/>
        <v>#REF!</v>
      </c>
      <c r="AR33" s="18" t="e">
        <f t="shared" si="55"/>
        <v>#REF!</v>
      </c>
      <c r="AS33" s="18" t="e">
        <f t="shared" si="56"/>
        <v>#REF!</v>
      </c>
      <c r="AT33" s="18" t="e">
        <f t="shared" si="57"/>
        <v>#REF!</v>
      </c>
      <c r="AU33" s="18" t="e">
        <f t="shared" si="58"/>
        <v>#REF!</v>
      </c>
      <c r="AV33" s="18" t="e">
        <f t="shared" si="59"/>
        <v>#REF!</v>
      </c>
      <c r="AW33" s="18" t="e">
        <f t="shared" si="60"/>
        <v>#REF!</v>
      </c>
      <c r="AX33" s="18" t="e">
        <f t="shared" si="61"/>
        <v>#REF!</v>
      </c>
      <c r="AY33" s="18" t="e">
        <f t="shared" si="62"/>
        <v>#REF!</v>
      </c>
    </row>
    <row r="34" spans="1:51" s="5" customFormat="1" ht="15" hidden="1" customHeight="1" outlineLevel="1" x14ac:dyDescent="0.25">
      <c r="A34" s="17" t="s">
        <v>25</v>
      </c>
      <c r="B34" s="17">
        <f t="shared" si="63"/>
        <v>480</v>
      </c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18" t="e">
        <f t="shared" ref="Q34" si="74">Q33</f>
        <v>#REF!</v>
      </c>
      <c r="R34" s="18" t="e">
        <f t="shared" si="29"/>
        <v>#REF!</v>
      </c>
      <c r="S34" s="18" t="e">
        <f t="shared" si="30"/>
        <v>#REF!</v>
      </c>
      <c r="T34" s="18" t="e">
        <f t="shared" si="31"/>
        <v>#REF!</v>
      </c>
      <c r="U34" s="18" t="e">
        <f t="shared" si="32"/>
        <v>#REF!</v>
      </c>
      <c r="V34" s="18" t="e">
        <f t="shared" si="33"/>
        <v>#REF!</v>
      </c>
      <c r="W34" s="18" t="e">
        <f t="shared" si="34"/>
        <v>#REF!</v>
      </c>
      <c r="X34" s="18" t="e">
        <f t="shared" si="35"/>
        <v>#REF!</v>
      </c>
      <c r="Y34" s="18" t="e">
        <f t="shared" si="36"/>
        <v>#REF!</v>
      </c>
      <c r="Z34" s="18" t="e">
        <f t="shared" si="37"/>
        <v>#REF!</v>
      </c>
      <c r="AA34" s="18" t="e">
        <f t="shared" si="38"/>
        <v>#REF!</v>
      </c>
      <c r="AB34" s="18" t="e">
        <f t="shared" si="39"/>
        <v>#REF!</v>
      </c>
      <c r="AC34" s="18" t="e">
        <f t="shared" si="40"/>
        <v>#REF!</v>
      </c>
      <c r="AD34" s="18" t="e">
        <f t="shared" si="41"/>
        <v>#REF!</v>
      </c>
      <c r="AE34" s="18" t="e">
        <f t="shared" si="42"/>
        <v>#REF!</v>
      </c>
      <c r="AF34" s="18" t="e">
        <f t="shared" si="43"/>
        <v>#REF!</v>
      </c>
      <c r="AG34" s="18" t="e">
        <f t="shared" si="44"/>
        <v>#REF!</v>
      </c>
      <c r="AH34" s="18" t="e">
        <f t="shared" si="45"/>
        <v>#REF!</v>
      </c>
      <c r="AI34" s="18" t="e">
        <f t="shared" si="46"/>
        <v>#REF!</v>
      </c>
      <c r="AJ34" s="18" t="e">
        <f t="shared" si="47"/>
        <v>#REF!</v>
      </c>
      <c r="AK34" s="18" t="e">
        <f t="shared" si="48"/>
        <v>#REF!</v>
      </c>
      <c r="AL34" s="18" t="e">
        <f t="shared" si="49"/>
        <v>#REF!</v>
      </c>
      <c r="AM34" s="18" t="e">
        <f t="shared" si="50"/>
        <v>#REF!</v>
      </c>
      <c r="AN34" s="18" t="e">
        <f t="shared" si="51"/>
        <v>#REF!</v>
      </c>
      <c r="AO34" s="18" t="e">
        <f t="shared" si="52"/>
        <v>#REF!</v>
      </c>
      <c r="AP34" s="18" t="e">
        <f t="shared" si="53"/>
        <v>#REF!</v>
      </c>
      <c r="AQ34" s="18" t="e">
        <f t="shared" si="54"/>
        <v>#REF!</v>
      </c>
      <c r="AR34" s="18" t="e">
        <f t="shared" si="55"/>
        <v>#REF!</v>
      </c>
      <c r="AS34" s="18" t="e">
        <f t="shared" si="56"/>
        <v>#REF!</v>
      </c>
      <c r="AT34" s="18" t="e">
        <f t="shared" si="57"/>
        <v>#REF!</v>
      </c>
      <c r="AU34" s="18" t="e">
        <f t="shared" si="58"/>
        <v>#REF!</v>
      </c>
      <c r="AV34" s="18" t="e">
        <f t="shared" si="59"/>
        <v>#REF!</v>
      </c>
      <c r="AW34" s="18" t="e">
        <f t="shared" si="60"/>
        <v>#REF!</v>
      </c>
      <c r="AX34" s="18" t="e">
        <f t="shared" si="61"/>
        <v>#REF!</v>
      </c>
      <c r="AY34" s="18" t="e">
        <f t="shared" si="62"/>
        <v>#REF!</v>
      </c>
    </row>
    <row r="35" spans="1:51" s="5" customFormat="1" ht="15" hidden="1" customHeight="1" outlineLevel="1" x14ac:dyDescent="0.25">
      <c r="A35" s="17" t="s">
        <v>26</v>
      </c>
      <c r="B35" s="17">
        <f t="shared" si="63"/>
        <v>510</v>
      </c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18" t="e">
        <f t="shared" ref="R35" si="75">R34</f>
        <v>#REF!</v>
      </c>
      <c r="S35" s="18" t="e">
        <f t="shared" si="30"/>
        <v>#REF!</v>
      </c>
      <c r="T35" s="18" t="e">
        <f t="shared" si="31"/>
        <v>#REF!</v>
      </c>
      <c r="U35" s="18" t="e">
        <f t="shared" si="32"/>
        <v>#REF!</v>
      </c>
      <c r="V35" s="18" t="e">
        <f t="shared" si="33"/>
        <v>#REF!</v>
      </c>
      <c r="W35" s="18" t="e">
        <f t="shared" si="34"/>
        <v>#REF!</v>
      </c>
      <c r="X35" s="18" t="e">
        <f t="shared" si="35"/>
        <v>#REF!</v>
      </c>
      <c r="Y35" s="18" t="e">
        <f t="shared" si="36"/>
        <v>#REF!</v>
      </c>
      <c r="Z35" s="18" t="e">
        <f t="shared" si="37"/>
        <v>#REF!</v>
      </c>
      <c r="AA35" s="18" t="e">
        <f t="shared" si="38"/>
        <v>#REF!</v>
      </c>
      <c r="AB35" s="18" t="e">
        <f t="shared" si="39"/>
        <v>#REF!</v>
      </c>
      <c r="AC35" s="18" t="e">
        <f t="shared" si="40"/>
        <v>#REF!</v>
      </c>
      <c r="AD35" s="18" t="e">
        <f t="shared" si="41"/>
        <v>#REF!</v>
      </c>
      <c r="AE35" s="18" t="e">
        <f t="shared" si="42"/>
        <v>#REF!</v>
      </c>
      <c r="AF35" s="18" t="e">
        <f t="shared" si="43"/>
        <v>#REF!</v>
      </c>
      <c r="AG35" s="18" t="e">
        <f t="shared" si="44"/>
        <v>#REF!</v>
      </c>
      <c r="AH35" s="18" t="e">
        <f t="shared" si="45"/>
        <v>#REF!</v>
      </c>
      <c r="AI35" s="18" t="e">
        <f t="shared" si="46"/>
        <v>#REF!</v>
      </c>
      <c r="AJ35" s="18" t="e">
        <f t="shared" si="47"/>
        <v>#REF!</v>
      </c>
      <c r="AK35" s="18" t="e">
        <f t="shared" si="48"/>
        <v>#REF!</v>
      </c>
      <c r="AL35" s="18" t="e">
        <f t="shared" si="49"/>
        <v>#REF!</v>
      </c>
      <c r="AM35" s="18" t="e">
        <f t="shared" si="50"/>
        <v>#REF!</v>
      </c>
      <c r="AN35" s="18" t="e">
        <f t="shared" si="51"/>
        <v>#REF!</v>
      </c>
      <c r="AO35" s="18" t="e">
        <f t="shared" si="52"/>
        <v>#REF!</v>
      </c>
      <c r="AP35" s="18" t="e">
        <f t="shared" si="53"/>
        <v>#REF!</v>
      </c>
      <c r="AQ35" s="18" t="e">
        <f t="shared" si="54"/>
        <v>#REF!</v>
      </c>
      <c r="AR35" s="18" t="e">
        <f t="shared" si="55"/>
        <v>#REF!</v>
      </c>
      <c r="AS35" s="18" t="e">
        <f t="shared" si="56"/>
        <v>#REF!</v>
      </c>
      <c r="AT35" s="18" t="e">
        <f t="shared" si="57"/>
        <v>#REF!</v>
      </c>
      <c r="AU35" s="18" t="e">
        <f t="shared" si="58"/>
        <v>#REF!</v>
      </c>
      <c r="AV35" s="18" t="e">
        <f t="shared" si="59"/>
        <v>#REF!</v>
      </c>
      <c r="AW35" s="18" t="e">
        <f t="shared" si="60"/>
        <v>#REF!</v>
      </c>
      <c r="AX35" s="18" t="e">
        <f t="shared" si="61"/>
        <v>#REF!</v>
      </c>
      <c r="AY35" s="18" t="e">
        <f t="shared" si="62"/>
        <v>#REF!</v>
      </c>
    </row>
    <row r="36" spans="1:51" s="5" customFormat="1" ht="15" hidden="1" customHeight="1" outlineLevel="1" x14ac:dyDescent="0.25">
      <c r="A36" s="17" t="s">
        <v>27</v>
      </c>
      <c r="B36" s="17">
        <f t="shared" si="63"/>
        <v>540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18" t="e">
        <f t="shared" ref="S36" si="76">S35</f>
        <v>#REF!</v>
      </c>
      <c r="T36" s="18" t="e">
        <f t="shared" si="31"/>
        <v>#REF!</v>
      </c>
      <c r="U36" s="18" t="e">
        <f t="shared" si="32"/>
        <v>#REF!</v>
      </c>
      <c r="V36" s="18" t="e">
        <f t="shared" si="33"/>
        <v>#REF!</v>
      </c>
      <c r="W36" s="18" t="e">
        <f t="shared" si="34"/>
        <v>#REF!</v>
      </c>
      <c r="X36" s="18" t="e">
        <f t="shared" si="35"/>
        <v>#REF!</v>
      </c>
      <c r="Y36" s="18" t="e">
        <f t="shared" si="36"/>
        <v>#REF!</v>
      </c>
      <c r="Z36" s="18" t="e">
        <f t="shared" si="37"/>
        <v>#REF!</v>
      </c>
      <c r="AA36" s="18" t="e">
        <f t="shared" si="38"/>
        <v>#REF!</v>
      </c>
      <c r="AB36" s="18" t="e">
        <f t="shared" si="39"/>
        <v>#REF!</v>
      </c>
      <c r="AC36" s="18" t="e">
        <f t="shared" si="40"/>
        <v>#REF!</v>
      </c>
      <c r="AD36" s="18" t="e">
        <f t="shared" si="41"/>
        <v>#REF!</v>
      </c>
      <c r="AE36" s="18" t="e">
        <f t="shared" si="42"/>
        <v>#REF!</v>
      </c>
      <c r="AF36" s="18" t="e">
        <f t="shared" si="43"/>
        <v>#REF!</v>
      </c>
      <c r="AG36" s="18" t="e">
        <f t="shared" si="44"/>
        <v>#REF!</v>
      </c>
      <c r="AH36" s="18" t="e">
        <f t="shared" si="45"/>
        <v>#REF!</v>
      </c>
      <c r="AI36" s="18" t="e">
        <f t="shared" si="46"/>
        <v>#REF!</v>
      </c>
      <c r="AJ36" s="18" t="e">
        <f t="shared" si="47"/>
        <v>#REF!</v>
      </c>
      <c r="AK36" s="18" t="e">
        <f t="shared" si="48"/>
        <v>#REF!</v>
      </c>
      <c r="AL36" s="18" t="e">
        <f t="shared" si="49"/>
        <v>#REF!</v>
      </c>
      <c r="AM36" s="18" t="e">
        <f t="shared" si="50"/>
        <v>#REF!</v>
      </c>
      <c r="AN36" s="18" t="e">
        <f t="shared" si="51"/>
        <v>#REF!</v>
      </c>
      <c r="AO36" s="18" t="e">
        <f t="shared" si="52"/>
        <v>#REF!</v>
      </c>
      <c r="AP36" s="18" t="e">
        <f t="shared" si="53"/>
        <v>#REF!</v>
      </c>
      <c r="AQ36" s="18" t="e">
        <f t="shared" si="54"/>
        <v>#REF!</v>
      </c>
      <c r="AR36" s="18" t="e">
        <f t="shared" si="55"/>
        <v>#REF!</v>
      </c>
      <c r="AS36" s="18" t="e">
        <f t="shared" si="56"/>
        <v>#REF!</v>
      </c>
      <c r="AT36" s="18" t="e">
        <f t="shared" si="57"/>
        <v>#REF!</v>
      </c>
      <c r="AU36" s="18" t="e">
        <f t="shared" si="58"/>
        <v>#REF!</v>
      </c>
      <c r="AV36" s="18" t="e">
        <f t="shared" si="59"/>
        <v>#REF!</v>
      </c>
      <c r="AW36" s="18" t="e">
        <f t="shared" si="60"/>
        <v>#REF!</v>
      </c>
      <c r="AX36" s="18" t="e">
        <f t="shared" si="61"/>
        <v>#REF!</v>
      </c>
      <c r="AY36" s="18" t="e">
        <f t="shared" si="62"/>
        <v>#REF!</v>
      </c>
    </row>
    <row r="37" spans="1:51" s="5" customFormat="1" ht="15" hidden="1" customHeight="1" outlineLevel="1" x14ac:dyDescent="0.25">
      <c r="A37" s="17" t="s">
        <v>28</v>
      </c>
      <c r="B37" s="17">
        <f t="shared" si="63"/>
        <v>570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8" t="e">
        <f t="shared" ref="T37" si="77">T36</f>
        <v>#REF!</v>
      </c>
      <c r="U37" s="18" t="e">
        <f t="shared" si="32"/>
        <v>#REF!</v>
      </c>
      <c r="V37" s="18" t="e">
        <f t="shared" si="33"/>
        <v>#REF!</v>
      </c>
      <c r="W37" s="18" t="e">
        <f t="shared" si="34"/>
        <v>#REF!</v>
      </c>
      <c r="X37" s="18" t="e">
        <f t="shared" si="35"/>
        <v>#REF!</v>
      </c>
      <c r="Y37" s="18" t="e">
        <f t="shared" si="36"/>
        <v>#REF!</v>
      </c>
      <c r="Z37" s="18" t="e">
        <f t="shared" si="37"/>
        <v>#REF!</v>
      </c>
      <c r="AA37" s="18" t="e">
        <f t="shared" si="38"/>
        <v>#REF!</v>
      </c>
      <c r="AB37" s="18" t="e">
        <f t="shared" si="39"/>
        <v>#REF!</v>
      </c>
      <c r="AC37" s="18" t="e">
        <f t="shared" si="40"/>
        <v>#REF!</v>
      </c>
      <c r="AD37" s="18" t="e">
        <f t="shared" si="41"/>
        <v>#REF!</v>
      </c>
      <c r="AE37" s="18" t="e">
        <f t="shared" si="42"/>
        <v>#REF!</v>
      </c>
      <c r="AF37" s="18" t="e">
        <f t="shared" si="43"/>
        <v>#REF!</v>
      </c>
      <c r="AG37" s="18" t="e">
        <f t="shared" si="44"/>
        <v>#REF!</v>
      </c>
      <c r="AH37" s="18" t="e">
        <f t="shared" si="45"/>
        <v>#REF!</v>
      </c>
      <c r="AI37" s="18" t="e">
        <f t="shared" si="46"/>
        <v>#REF!</v>
      </c>
      <c r="AJ37" s="18" t="e">
        <f t="shared" si="47"/>
        <v>#REF!</v>
      </c>
      <c r="AK37" s="18" t="e">
        <f t="shared" si="48"/>
        <v>#REF!</v>
      </c>
      <c r="AL37" s="18" t="e">
        <f t="shared" si="49"/>
        <v>#REF!</v>
      </c>
      <c r="AM37" s="18" t="e">
        <f t="shared" si="50"/>
        <v>#REF!</v>
      </c>
      <c r="AN37" s="18" t="e">
        <f t="shared" si="51"/>
        <v>#REF!</v>
      </c>
      <c r="AO37" s="18" t="e">
        <f t="shared" si="52"/>
        <v>#REF!</v>
      </c>
      <c r="AP37" s="18" t="e">
        <f t="shared" si="53"/>
        <v>#REF!</v>
      </c>
      <c r="AQ37" s="18" t="e">
        <f t="shared" si="54"/>
        <v>#REF!</v>
      </c>
      <c r="AR37" s="18" t="e">
        <f t="shared" si="55"/>
        <v>#REF!</v>
      </c>
      <c r="AS37" s="18" t="e">
        <f t="shared" si="56"/>
        <v>#REF!</v>
      </c>
      <c r="AT37" s="18" t="e">
        <f t="shared" si="57"/>
        <v>#REF!</v>
      </c>
      <c r="AU37" s="18" t="e">
        <f t="shared" si="58"/>
        <v>#REF!</v>
      </c>
      <c r="AV37" s="18" t="e">
        <f t="shared" si="59"/>
        <v>#REF!</v>
      </c>
      <c r="AW37" s="18" t="e">
        <f t="shared" si="60"/>
        <v>#REF!</v>
      </c>
      <c r="AX37" s="18" t="e">
        <f t="shared" si="61"/>
        <v>#REF!</v>
      </c>
      <c r="AY37" s="18" t="e">
        <f t="shared" si="62"/>
        <v>#REF!</v>
      </c>
    </row>
    <row r="38" spans="1:51" s="5" customFormat="1" ht="15" hidden="1" customHeight="1" outlineLevel="1" x14ac:dyDescent="0.25">
      <c r="A38" s="17" t="s">
        <v>29</v>
      </c>
      <c r="B38" s="17">
        <f t="shared" si="63"/>
        <v>600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18" t="e">
        <f t="shared" ref="U38" si="78">U37</f>
        <v>#REF!</v>
      </c>
      <c r="V38" s="18" t="e">
        <f t="shared" si="33"/>
        <v>#REF!</v>
      </c>
      <c r="W38" s="18" t="e">
        <f t="shared" si="34"/>
        <v>#REF!</v>
      </c>
      <c r="X38" s="18" t="e">
        <f t="shared" si="35"/>
        <v>#REF!</v>
      </c>
      <c r="Y38" s="18" t="e">
        <f t="shared" si="36"/>
        <v>#REF!</v>
      </c>
      <c r="Z38" s="18" t="e">
        <f t="shared" si="37"/>
        <v>#REF!</v>
      </c>
      <c r="AA38" s="18" t="e">
        <f t="shared" si="38"/>
        <v>#REF!</v>
      </c>
      <c r="AB38" s="18" t="e">
        <f t="shared" si="39"/>
        <v>#REF!</v>
      </c>
      <c r="AC38" s="18" t="e">
        <f t="shared" si="40"/>
        <v>#REF!</v>
      </c>
      <c r="AD38" s="18" t="e">
        <f t="shared" si="41"/>
        <v>#REF!</v>
      </c>
      <c r="AE38" s="18" t="e">
        <f t="shared" si="42"/>
        <v>#REF!</v>
      </c>
      <c r="AF38" s="18" t="e">
        <f t="shared" si="43"/>
        <v>#REF!</v>
      </c>
      <c r="AG38" s="18" t="e">
        <f t="shared" si="44"/>
        <v>#REF!</v>
      </c>
      <c r="AH38" s="18" t="e">
        <f t="shared" si="45"/>
        <v>#REF!</v>
      </c>
      <c r="AI38" s="18" t="e">
        <f t="shared" si="46"/>
        <v>#REF!</v>
      </c>
      <c r="AJ38" s="18" t="e">
        <f t="shared" si="47"/>
        <v>#REF!</v>
      </c>
      <c r="AK38" s="18" t="e">
        <f t="shared" si="48"/>
        <v>#REF!</v>
      </c>
      <c r="AL38" s="18" t="e">
        <f t="shared" si="49"/>
        <v>#REF!</v>
      </c>
      <c r="AM38" s="18" t="e">
        <f t="shared" si="50"/>
        <v>#REF!</v>
      </c>
      <c r="AN38" s="18" t="e">
        <f t="shared" si="51"/>
        <v>#REF!</v>
      </c>
      <c r="AO38" s="18" t="e">
        <f t="shared" si="52"/>
        <v>#REF!</v>
      </c>
      <c r="AP38" s="18" t="e">
        <f t="shared" si="53"/>
        <v>#REF!</v>
      </c>
      <c r="AQ38" s="18" t="e">
        <f t="shared" si="54"/>
        <v>#REF!</v>
      </c>
      <c r="AR38" s="18" t="e">
        <f t="shared" si="55"/>
        <v>#REF!</v>
      </c>
      <c r="AS38" s="18" t="e">
        <f t="shared" si="56"/>
        <v>#REF!</v>
      </c>
      <c r="AT38" s="18" t="e">
        <f t="shared" si="57"/>
        <v>#REF!</v>
      </c>
      <c r="AU38" s="18" t="e">
        <f t="shared" si="58"/>
        <v>#REF!</v>
      </c>
      <c r="AV38" s="18" t="e">
        <f t="shared" si="59"/>
        <v>#REF!</v>
      </c>
      <c r="AW38" s="18" t="e">
        <f t="shared" si="60"/>
        <v>#REF!</v>
      </c>
      <c r="AX38" s="18" t="e">
        <f t="shared" si="61"/>
        <v>#REF!</v>
      </c>
      <c r="AY38" s="18" t="e">
        <f t="shared" si="62"/>
        <v>#REF!</v>
      </c>
    </row>
    <row r="39" spans="1:51" s="5" customFormat="1" ht="15" hidden="1" customHeight="1" outlineLevel="1" x14ac:dyDescent="0.25">
      <c r="A39" s="17" t="s">
        <v>30</v>
      </c>
      <c r="B39" s="17">
        <f t="shared" si="63"/>
        <v>630</v>
      </c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8" t="e">
        <f t="shared" ref="V39" si="79">V38</f>
        <v>#REF!</v>
      </c>
      <c r="W39" s="18" t="e">
        <f t="shared" si="34"/>
        <v>#REF!</v>
      </c>
      <c r="X39" s="18" t="e">
        <f t="shared" si="35"/>
        <v>#REF!</v>
      </c>
      <c r="Y39" s="18" t="e">
        <f t="shared" si="36"/>
        <v>#REF!</v>
      </c>
      <c r="Z39" s="18" t="e">
        <f t="shared" si="37"/>
        <v>#REF!</v>
      </c>
      <c r="AA39" s="18" t="e">
        <f t="shared" si="38"/>
        <v>#REF!</v>
      </c>
      <c r="AB39" s="18" t="e">
        <f t="shared" si="39"/>
        <v>#REF!</v>
      </c>
      <c r="AC39" s="18" t="e">
        <f t="shared" si="40"/>
        <v>#REF!</v>
      </c>
      <c r="AD39" s="18" t="e">
        <f t="shared" si="41"/>
        <v>#REF!</v>
      </c>
      <c r="AE39" s="18" t="e">
        <f t="shared" si="42"/>
        <v>#REF!</v>
      </c>
      <c r="AF39" s="18" t="e">
        <f t="shared" si="43"/>
        <v>#REF!</v>
      </c>
      <c r="AG39" s="18" t="e">
        <f t="shared" si="44"/>
        <v>#REF!</v>
      </c>
      <c r="AH39" s="18" t="e">
        <f t="shared" si="45"/>
        <v>#REF!</v>
      </c>
      <c r="AI39" s="18" t="e">
        <f t="shared" si="46"/>
        <v>#REF!</v>
      </c>
      <c r="AJ39" s="18" t="e">
        <f t="shared" si="47"/>
        <v>#REF!</v>
      </c>
      <c r="AK39" s="18" t="e">
        <f t="shared" si="48"/>
        <v>#REF!</v>
      </c>
      <c r="AL39" s="18" t="e">
        <f t="shared" si="49"/>
        <v>#REF!</v>
      </c>
      <c r="AM39" s="18" t="e">
        <f t="shared" si="50"/>
        <v>#REF!</v>
      </c>
      <c r="AN39" s="18" t="e">
        <f t="shared" si="51"/>
        <v>#REF!</v>
      </c>
      <c r="AO39" s="18" t="e">
        <f t="shared" si="52"/>
        <v>#REF!</v>
      </c>
      <c r="AP39" s="18" t="e">
        <f t="shared" si="53"/>
        <v>#REF!</v>
      </c>
      <c r="AQ39" s="18" t="e">
        <f t="shared" si="54"/>
        <v>#REF!</v>
      </c>
      <c r="AR39" s="18" t="e">
        <f t="shared" si="55"/>
        <v>#REF!</v>
      </c>
      <c r="AS39" s="18" t="e">
        <f t="shared" si="56"/>
        <v>#REF!</v>
      </c>
      <c r="AT39" s="18" t="e">
        <f t="shared" si="57"/>
        <v>#REF!</v>
      </c>
      <c r="AU39" s="18" t="e">
        <f t="shared" si="58"/>
        <v>#REF!</v>
      </c>
      <c r="AV39" s="18" t="e">
        <f t="shared" si="59"/>
        <v>#REF!</v>
      </c>
      <c r="AW39" s="18" t="e">
        <f t="shared" si="60"/>
        <v>#REF!</v>
      </c>
      <c r="AX39" s="18" t="e">
        <f t="shared" si="61"/>
        <v>#REF!</v>
      </c>
      <c r="AY39" s="18" t="e">
        <f t="shared" si="62"/>
        <v>#REF!</v>
      </c>
    </row>
    <row r="40" spans="1:51" s="5" customFormat="1" ht="15" hidden="1" customHeight="1" outlineLevel="1" x14ac:dyDescent="0.25">
      <c r="A40" s="17" t="s">
        <v>31</v>
      </c>
      <c r="B40" s="17">
        <f t="shared" si="63"/>
        <v>660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18" t="e">
        <f t="shared" ref="W40" si="80">W39</f>
        <v>#REF!</v>
      </c>
      <c r="X40" s="18" t="e">
        <f t="shared" si="35"/>
        <v>#REF!</v>
      </c>
      <c r="Y40" s="18" t="e">
        <f t="shared" si="36"/>
        <v>#REF!</v>
      </c>
      <c r="Z40" s="18" t="e">
        <f t="shared" si="37"/>
        <v>#REF!</v>
      </c>
      <c r="AA40" s="18" t="e">
        <f t="shared" si="38"/>
        <v>#REF!</v>
      </c>
      <c r="AB40" s="18" t="e">
        <f t="shared" si="39"/>
        <v>#REF!</v>
      </c>
      <c r="AC40" s="18" t="e">
        <f t="shared" si="40"/>
        <v>#REF!</v>
      </c>
      <c r="AD40" s="18" t="e">
        <f t="shared" si="41"/>
        <v>#REF!</v>
      </c>
      <c r="AE40" s="18" t="e">
        <f t="shared" si="42"/>
        <v>#REF!</v>
      </c>
      <c r="AF40" s="18" t="e">
        <f t="shared" si="43"/>
        <v>#REF!</v>
      </c>
      <c r="AG40" s="18" t="e">
        <f t="shared" si="44"/>
        <v>#REF!</v>
      </c>
      <c r="AH40" s="18" t="e">
        <f t="shared" si="45"/>
        <v>#REF!</v>
      </c>
      <c r="AI40" s="18" t="e">
        <f t="shared" si="46"/>
        <v>#REF!</v>
      </c>
      <c r="AJ40" s="18" t="e">
        <f t="shared" si="47"/>
        <v>#REF!</v>
      </c>
      <c r="AK40" s="18" t="e">
        <f t="shared" si="48"/>
        <v>#REF!</v>
      </c>
      <c r="AL40" s="18" t="e">
        <f t="shared" si="49"/>
        <v>#REF!</v>
      </c>
      <c r="AM40" s="18" t="e">
        <f t="shared" si="50"/>
        <v>#REF!</v>
      </c>
      <c r="AN40" s="18" t="e">
        <f t="shared" si="51"/>
        <v>#REF!</v>
      </c>
      <c r="AO40" s="18" t="e">
        <f t="shared" si="52"/>
        <v>#REF!</v>
      </c>
      <c r="AP40" s="18" t="e">
        <f t="shared" si="53"/>
        <v>#REF!</v>
      </c>
      <c r="AQ40" s="18" t="e">
        <f t="shared" si="54"/>
        <v>#REF!</v>
      </c>
      <c r="AR40" s="18" t="e">
        <f t="shared" si="55"/>
        <v>#REF!</v>
      </c>
      <c r="AS40" s="18" t="e">
        <f t="shared" si="56"/>
        <v>#REF!</v>
      </c>
      <c r="AT40" s="18" t="e">
        <f t="shared" si="57"/>
        <v>#REF!</v>
      </c>
      <c r="AU40" s="18" t="e">
        <f t="shared" si="58"/>
        <v>#REF!</v>
      </c>
      <c r="AV40" s="18" t="e">
        <f t="shared" si="59"/>
        <v>#REF!</v>
      </c>
      <c r="AW40" s="18" t="e">
        <f t="shared" si="60"/>
        <v>#REF!</v>
      </c>
      <c r="AX40" s="18" t="e">
        <f t="shared" si="61"/>
        <v>#REF!</v>
      </c>
      <c r="AY40" s="18" t="e">
        <f t="shared" si="62"/>
        <v>#REF!</v>
      </c>
    </row>
    <row r="41" spans="1:51" s="5" customFormat="1" ht="15" hidden="1" customHeight="1" outlineLevel="1" x14ac:dyDescent="0.25">
      <c r="A41" s="17" t="s">
        <v>32</v>
      </c>
      <c r="B41" s="17">
        <f t="shared" si="63"/>
        <v>690</v>
      </c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18" t="e">
        <f t="shared" ref="X41" si="81">X40</f>
        <v>#REF!</v>
      </c>
      <c r="Y41" s="18" t="e">
        <f t="shared" si="36"/>
        <v>#REF!</v>
      </c>
      <c r="Z41" s="18" t="e">
        <f t="shared" si="37"/>
        <v>#REF!</v>
      </c>
      <c r="AA41" s="18" t="e">
        <f t="shared" si="38"/>
        <v>#REF!</v>
      </c>
      <c r="AB41" s="18" t="e">
        <f t="shared" si="39"/>
        <v>#REF!</v>
      </c>
      <c r="AC41" s="18" t="e">
        <f t="shared" si="40"/>
        <v>#REF!</v>
      </c>
      <c r="AD41" s="18" t="e">
        <f t="shared" si="41"/>
        <v>#REF!</v>
      </c>
      <c r="AE41" s="18" t="e">
        <f t="shared" si="42"/>
        <v>#REF!</v>
      </c>
      <c r="AF41" s="18" t="e">
        <f t="shared" si="43"/>
        <v>#REF!</v>
      </c>
      <c r="AG41" s="18" t="e">
        <f t="shared" si="44"/>
        <v>#REF!</v>
      </c>
      <c r="AH41" s="18" t="e">
        <f t="shared" si="45"/>
        <v>#REF!</v>
      </c>
      <c r="AI41" s="18" t="e">
        <f t="shared" si="46"/>
        <v>#REF!</v>
      </c>
      <c r="AJ41" s="18" t="e">
        <f t="shared" si="47"/>
        <v>#REF!</v>
      </c>
      <c r="AK41" s="18" t="e">
        <f t="shared" si="48"/>
        <v>#REF!</v>
      </c>
      <c r="AL41" s="18" t="e">
        <f t="shared" si="49"/>
        <v>#REF!</v>
      </c>
      <c r="AM41" s="18" t="e">
        <f t="shared" si="50"/>
        <v>#REF!</v>
      </c>
      <c r="AN41" s="18" t="e">
        <f t="shared" si="51"/>
        <v>#REF!</v>
      </c>
      <c r="AO41" s="18" t="e">
        <f t="shared" si="52"/>
        <v>#REF!</v>
      </c>
      <c r="AP41" s="18" t="e">
        <f t="shared" si="53"/>
        <v>#REF!</v>
      </c>
      <c r="AQ41" s="18" t="e">
        <f t="shared" si="54"/>
        <v>#REF!</v>
      </c>
      <c r="AR41" s="18" t="e">
        <f t="shared" si="55"/>
        <v>#REF!</v>
      </c>
      <c r="AS41" s="18" t="e">
        <f t="shared" si="56"/>
        <v>#REF!</v>
      </c>
      <c r="AT41" s="18" t="e">
        <f t="shared" si="57"/>
        <v>#REF!</v>
      </c>
      <c r="AU41" s="18" t="e">
        <f t="shared" si="58"/>
        <v>#REF!</v>
      </c>
      <c r="AV41" s="18" t="e">
        <f t="shared" si="59"/>
        <v>#REF!</v>
      </c>
      <c r="AW41" s="18" t="e">
        <f t="shared" si="60"/>
        <v>#REF!</v>
      </c>
      <c r="AX41" s="18" t="e">
        <f t="shared" si="61"/>
        <v>#REF!</v>
      </c>
      <c r="AY41" s="18" t="e">
        <f t="shared" si="62"/>
        <v>#REF!</v>
      </c>
    </row>
    <row r="42" spans="1:51" s="5" customFormat="1" ht="15" hidden="1" customHeight="1" outlineLevel="1" x14ac:dyDescent="0.25">
      <c r="A42" s="17" t="s">
        <v>33</v>
      </c>
      <c r="B42" s="17">
        <f t="shared" si="63"/>
        <v>720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18" t="e">
        <f t="shared" ref="Y42" si="82">Y41</f>
        <v>#REF!</v>
      </c>
      <c r="Z42" s="18" t="e">
        <f t="shared" si="37"/>
        <v>#REF!</v>
      </c>
      <c r="AA42" s="18" t="e">
        <f t="shared" si="38"/>
        <v>#REF!</v>
      </c>
      <c r="AB42" s="18" t="e">
        <f t="shared" si="39"/>
        <v>#REF!</v>
      </c>
      <c r="AC42" s="18" t="e">
        <f t="shared" si="40"/>
        <v>#REF!</v>
      </c>
      <c r="AD42" s="18" t="e">
        <f t="shared" si="41"/>
        <v>#REF!</v>
      </c>
      <c r="AE42" s="18" t="e">
        <f t="shared" si="42"/>
        <v>#REF!</v>
      </c>
      <c r="AF42" s="18" t="e">
        <f t="shared" si="43"/>
        <v>#REF!</v>
      </c>
      <c r="AG42" s="18" t="e">
        <f t="shared" si="44"/>
        <v>#REF!</v>
      </c>
      <c r="AH42" s="18" t="e">
        <f t="shared" si="45"/>
        <v>#REF!</v>
      </c>
      <c r="AI42" s="18" t="e">
        <f t="shared" si="46"/>
        <v>#REF!</v>
      </c>
      <c r="AJ42" s="18" t="e">
        <f t="shared" si="47"/>
        <v>#REF!</v>
      </c>
      <c r="AK42" s="18" t="e">
        <f t="shared" si="48"/>
        <v>#REF!</v>
      </c>
      <c r="AL42" s="18" t="e">
        <f t="shared" si="49"/>
        <v>#REF!</v>
      </c>
      <c r="AM42" s="18" t="e">
        <f t="shared" si="50"/>
        <v>#REF!</v>
      </c>
      <c r="AN42" s="18" t="e">
        <f t="shared" si="51"/>
        <v>#REF!</v>
      </c>
      <c r="AO42" s="18" t="e">
        <f t="shared" si="52"/>
        <v>#REF!</v>
      </c>
      <c r="AP42" s="18" t="e">
        <f t="shared" si="53"/>
        <v>#REF!</v>
      </c>
      <c r="AQ42" s="18" t="e">
        <f t="shared" si="54"/>
        <v>#REF!</v>
      </c>
      <c r="AR42" s="18" t="e">
        <f t="shared" si="55"/>
        <v>#REF!</v>
      </c>
      <c r="AS42" s="18" t="e">
        <f t="shared" si="56"/>
        <v>#REF!</v>
      </c>
      <c r="AT42" s="18" t="e">
        <f t="shared" si="57"/>
        <v>#REF!</v>
      </c>
      <c r="AU42" s="18" t="e">
        <f t="shared" si="58"/>
        <v>#REF!</v>
      </c>
      <c r="AV42" s="18" t="e">
        <f t="shared" si="59"/>
        <v>#REF!</v>
      </c>
      <c r="AW42" s="18" t="e">
        <f t="shared" si="60"/>
        <v>#REF!</v>
      </c>
      <c r="AX42" s="18" t="e">
        <f t="shared" si="61"/>
        <v>#REF!</v>
      </c>
      <c r="AY42" s="18" t="e">
        <f t="shared" si="62"/>
        <v>#REF!</v>
      </c>
    </row>
    <row r="43" spans="1:51" s="5" customFormat="1" ht="15" hidden="1" customHeight="1" outlineLevel="1" x14ac:dyDescent="0.25">
      <c r="A43" s="17" t="s">
        <v>34</v>
      </c>
      <c r="B43" s="17">
        <f t="shared" si="63"/>
        <v>750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18" t="e">
        <f t="shared" ref="Z43" si="83">Z42</f>
        <v>#REF!</v>
      </c>
      <c r="AA43" s="18" t="e">
        <f t="shared" si="38"/>
        <v>#REF!</v>
      </c>
      <c r="AB43" s="18" t="e">
        <f t="shared" si="39"/>
        <v>#REF!</v>
      </c>
      <c r="AC43" s="18" t="e">
        <f t="shared" si="40"/>
        <v>#REF!</v>
      </c>
      <c r="AD43" s="18" t="e">
        <f t="shared" si="41"/>
        <v>#REF!</v>
      </c>
      <c r="AE43" s="18" t="e">
        <f t="shared" si="42"/>
        <v>#REF!</v>
      </c>
      <c r="AF43" s="18" t="e">
        <f t="shared" si="43"/>
        <v>#REF!</v>
      </c>
      <c r="AG43" s="18" t="e">
        <f t="shared" si="44"/>
        <v>#REF!</v>
      </c>
      <c r="AH43" s="18" t="e">
        <f t="shared" si="45"/>
        <v>#REF!</v>
      </c>
      <c r="AI43" s="18" t="e">
        <f t="shared" si="46"/>
        <v>#REF!</v>
      </c>
      <c r="AJ43" s="18" t="e">
        <f t="shared" si="47"/>
        <v>#REF!</v>
      </c>
      <c r="AK43" s="18" t="e">
        <f t="shared" si="48"/>
        <v>#REF!</v>
      </c>
      <c r="AL43" s="18" t="e">
        <f t="shared" si="49"/>
        <v>#REF!</v>
      </c>
      <c r="AM43" s="18" t="e">
        <f t="shared" si="50"/>
        <v>#REF!</v>
      </c>
      <c r="AN43" s="18" t="e">
        <f t="shared" si="51"/>
        <v>#REF!</v>
      </c>
      <c r="AO43" s="18" t="e">
        <f t="shared" si="52"/>
        <v>#REF!</v>
      </c>
      <c r="AP43" s="18" t="e">
        <f t="shared" si="53"/>
        <v>#REF!</v>
      </c>
      <c r="AQ43" s="18" t="e">
        <f t="shared" si="54"/>
        <v>#REF!</v>
      </c>
      <c r="AR43" s="18" t="e">
        <f t="shared" si="55"/>
        <v>#REF!</v>
      </c>
      <c r="AS43" s="18" t="e">
        <f t="shared" si="56"/>
        <v>#REF!</v>
      </c>
      <c r="AT43" s="18" t="e">
        <f t="shared" si="57"/>
        <v>#REF!</v>
      </c>
      <c r="AU43" s="18" t="e">
        <f t="shared" si="58"/>
        <v>#REF!</v>
      </c>
      <c r="AV43" s="18" t="e">
        <f t="shared" si="59"/>
        <v>#REF!</v>
      </c>
      <c r="AW43" s="18" t="e">
        <f t="shared" si="60"/>
        <v>#REF!</v>
      </c>
      <c r="AX43" s="18" t="e">
        <f t="shared" si="61"/>
        <v>#REF!</v>
      </c>
      <c r="AY43" s="18" t="e">
        <f t="shared" si="62"/>
        <v>#REF!</v>
      </c>
    </row>
    <row r="44" spans="1:51" s="5" customFormat="1" ht="15" hidden="1" customHeight="1" outlineLevel="1" x14ac:dyDescent="0.25">
      <c r="A44" s="17" t="s">
        <v>35</v>
      </c>
      <c r="B44" s="17">
        <f t="shared" si="63"/>
        <v>780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18" t="e">
        <f t="shared" ref="AA44" si="84">AA43</f>
        <v>#REF!</v>
      </c>
      <c r="AB44" s="18" t="e">
        <f t="shared" si="39"/>
        <v>#REF!</v>
      </c>
      <c r="AC44" s="18" t="e">
        <f t="shared" si="40"/>
        <v>#REF!</v>
      </c>
      <c r="AD44" s="18" t="e">
        <f t="shared" si="41"/>
        <v>#REF!</v>
      </c>
      <c r="AE44" s="18" t="e">
        <f t="shared" si="42"/>
        <v>#REF!</v>
      </c>
      <c r="AF44" s="18" t="e">
        <f t="shared" si="43"/>
        <v>#REF!</v>
      </c>
      <c r="AG44" s="18" t="e">
        <f t="shared" si="44"/>
        <v>#REF!</v>
      </c>
      <c r="AH44" s="18" t="e">
        <f t="shared" si="45"/>
        <v>#REF!</v>
      </c>
      <c r="AI44" s="18" t="e">
        <f t="shared" si="46"/>
        <v>#REF!</v>
      </c>
      <c r="AJ44" s="18" t="e">
        <f t="shared" si="47"/>
        <v>#REF!</v>
      </c>
      <c r="AK44" s="18" t="e">
        <f t="shared" si="48"/>
        <v>#REF!</v>
      </c>
      <c r="AL44" s="18" t="e">
        <f t="shared" si="49"/>
        <v>#REF!</v>
      </c>
      <c r="AM44" s="18" t="e">
        <f t="shared" si="50"/>
        <v>#REF!</v>
      </c>
      <c r="AN44" s="18" t="e">
        <f t="shared" si="51"/>
        <v>#REF!</v>
      </c>
      <c r="AO44" s="18" t="e">
        <f t="shared" si="52"/>
        <v>#REF!</v>
      </c>
      <c r="AP44" s="18" t="e">
        <f t="shared" si="53"/>
        <v>#REF!</v>
      </c>
      <c r="AQ44" s="18" t="e">
        <f t="shared" si="54"/>
        <v>#REF!</v>
      </c>
      <c r="AR44" s="18" t="e">
        <f t="shared" si="55"/>
        <v>#REF!</v>
      </c>
      <c r="AS44" s="18" t="e">
        <f t="shared" si="56"/>
        <v>#REF!</v>
      </c>
      <c r="AT44" s="18" t="e">
        <f t="shared" si="57"/>
        <v>#REF!</v>
      </c>
      <c r="AU44" s="18" t="e">
        <f t="shared" si="58"/>
        <v>#REF!</v>
      </c>
      <c r="AV44" s="18" t="e">
        <f t="shared" si="59"/>
        <v>#REF!</v>
      </c>
      <c r="AW44" s="18" t="e">
        <f t="shared" si="60"/>
        <v>#REF!</v>
      </c>
      <c r="AX44" s="18" t="e">
        <f t="shared" si="61"/>
        <v>#REF!</v>
      </c>
      <c r="AY44" s="18" t="e">
        <f t="shared" si="62"/>
        <v>#REF!</v>
      </c>
    </row>
    <row r="45" spans="1:51" s="5" customFormat="1" ht="15" hidden="1" customHeight="1" outlineLevel="1" x14ac:dyDescent="0.25">
      <c r="A45" s="17" t="s">
        <v>36</v>
      </c>
      <c r="B45" s="17">
        <f t="shared" si="63"/>
        <v>810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18" t="e">
        <f t="shared" ref="AB45" si="85">AB44</f>
        <v>#REF!</v>
      </c>
      <c r="AC45" s="18" t="e">
        <f t="shared" si="40"/>
        <v>#REF!</v>
      </c>
      <c r="AD45" s="18" t="e">
        <f t="shared" si="41"/>
        <v>#REF!</v>
      </c>
      <c r="AE45" s="18" t="e">
        <f t="shared" si="42"/>
        <v>#REF!</v>
      </c>
      <c r="AF45" s="18" t="e">
        <f t="shared" si="43"/>
        <v>#REF!</v>
      </c>
      <c r="AG45" s="18" t="e">
        <f t="shared" si="44"/>
        <v>#REF!</v>
      </c>
      <c r="AH45" s="18" t="e">
        <f t="shared" si="45"/>
        <v>#REF!</v>
      </c>
      <c r="AI45" s="18" t="e">
        <f t="shared" si="46"/>
        <v>#REF!</v>
      </c>
      <c r="AJ45" s="18" t="e">
        <f t="shared" si="47"/>
        <v>#REF!</v>
      </c>
      <c r="AK45" s="18" t="e">
        <f t="shared" si="48"/>
        <v>#REF!</v>
      </c>
      <c r="AL45" s="18" t="e">
        <f t="shared" si="49"/>
        <v>#REF!</v>
      </c>
      <c r="AM45" s="18" t="e">
        <f t="shared" si="50"/>
        <v>#REF!</v>
      </c>
      <c r="AN45" s="18" t="e">
        <f t="shared" si="51"/>
        <v>#REF!</v>
      </c>
      <c r="AO45" s="18" t="e">
        <f t="shared" si="52"/>
        <v>#REF!</v>
      </c>
      <c r="AP45" s="18" t="e">
        <f t="shared" si="53"/>
        <v>#REF!</v>
      </c>
      <c r="AQ45" s="18" t="e">
        <f t="shared" si="54"/>
        <v>#REF!</v>
      </c>
      <c r="AR45" s="18" t="e">
        <f t="shared" si="55"/>
        <v>#REF!</v>
      </c>
      <c r="AS45" s="18" t="e">
        <f t="shared" si="56"/>
        <v>#REF!</v>
      </c>
      <c r="AT45" s="18" t="e">
        <f t="shared" si="57"/>
        <v>#REF!</v>
      </c>
      <c r="AU45" s="18" t="e">
        <f t="shared" si="58"/>
        <v>#REF!</v>
      </c>
      <c r="AV45" s="18" t="e">
        <f t="shared" si="59"/>
        <v>#REF!</v>
      </c>
      <c r="AW45" s="18" t="e">
        <f t="shared" si="60"/>
        <v>#REF!</v>
      </c>
      <c r="AX45" s="18" t="e">
        <f t="shared" si="61"/>
        <v>#REF!</v>
      </c>
      <c r="AY45" s="18" t="e">
        <f t="shared" si="62"/>
        <v>#REF!</v>
      </c>
    </row>
    <row r="46" spans="1:51" s="5" customFormat="1" ht="15" hidden="1" customHeight="1" outlineLevel="1" x14ac:dyDescent="0.25">
      <c r="A46" s="17" t="s">
        <v>37</v>
      </c>
      <c r="B46" s="17">
        <f t="shared" si="63"/>
        <v>840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18" t="e">
        <f t="shared" ref="AC46" si="86">AC45</f>
        <v>#REF!</v>
      </c>
      <c r="AD46" s="18" t="e">
        <f t="shared" si="41"/>
        <v>#REF!</v>
      </c>
      <c r="AE46" s="18" t="e">
        <f t="shared" si="42"/>
        <v>#REF!</v>
      </c>
      <c r="AF46" s="18" t="e">
        <f t="shared" si="43"/>
        <v>#REF!</v>
      </c>
      <c r="AG46" s="18" t="e">
        <f t="shared" si="44"/>
        <v>#REF!</v>
      </c>
      <c r="AH46" s="18" t="e">
        <f t="shared" si="45"/>
        <v>#REF!</v>
      </c>
      <c r="AI46" s="18" t="e">
        <f t="shared" si="46"/>
        <v>#REF!</v>
      </c>
      <c r="AJ46" s="18" t="e">
        <f t="shared" si="47"/>
        <v>#REF!</v>
      </c>
      <c r="AK46" s="18" t="e">
        <f t="shared" si="48"/>
        <v>#REF!</v>
      </c>
      <c r="AL46" s="18" t="e">
        <f t="shared" si="49"/>
        <v>#REF!</v>
      </c>
      <c r="AM46" s="18" t="e">
        <f t="shared" si="50"/>
        <v>#REF!</v>
      </c>
      <c r="AN46" s="18" t="e">
        <f t="shared" si="51"/>
        <v>#REF!</v>
      </c>
      <c r="AO46" s="18" t="e">
        <f t="shared" si="52"/>
        <v>#REF!</v>
      </c>
      <c r="AP46" s="18" t="e">
        <f t="shared" si="53"/>
        <v>#REF!</v>
      </c>
      <c r="AQ46" s="18" t="e">
        <f t="shared" si="54"/>
        <v>#REF!</v>
      </c>
      <c r="AR46" s="18" t="e">
        <f t="shared" si="55"/>
        <v>#REF!</v>
      </c>
      <c r="AS46" s="18" t="e">
        <f t="shared" si="56"/>
        <v>#REF!</v>
      </c>
      <c r="AT46" s="18" t="e">
        <f t="shared" si="57"/>
        <v>#REF!</v>
      </c>
      <c r="AU46" s="18" t="e">
        <f t="shared" si="58"/>
        <v>#REF!</v>
      </c>
      <c r="AV46" s="18" t="e">
        <f t="shared" si="59"/>
        <v>#REF!</v>
      </c>
      <c r="AW46" s="18" t="e">
        <f t="shared" si="60"/>
        <v>#REF!</v>
      </c>
      <c r="AX46" s="18" t="e">
        <f t="shared" si="61"/>
        <v>#REF!</v>
      </c>
      <c r="AY46" s="18" t="e">
        <f t="shared" si="62"/>
        <v>#REF!</v>
      </c>
    </row>
    <row r="47" spans="1:51" s="5" customFormat="1" ht="15" hidden="1" customHeight="1" outlineLevel="1" x14ac:dyDescent="0.25">
      <c r="A47" s="17" t="s">
        <v>38</v>
      </c>
      <c r="B47" s="17">
        <f t="shared" si="63"/>
        <v>870</v>
      </c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18" t="e">
        <f t="shared" ref="AD47" si="87">AD46</f>
        <v>#REF!</v>
      </c>
      <c r="AE47" s="18" t="e">
        <f t="shared" si="42"/>
        <v>#REF!</v>
      </c>
      <c r="AF47" s="18" t="e">
        <f t="shared" si="43"/>
        <v>#REF!</v>
      </c>
      <c r="AG47" s="18" t="e">
        <f t="shared" si="44"/>
        <v>#REF!</v>
      </c>
      <c r="AH47" s="18" t="e">
        <f t="shared" si="45"/>
        <v>#REF!</v>
      </c>
      <c r="AI47" s="18" t="e">
        <f t="shared" si="46"/>
        <v>#REF!</v>
      </c>
      <c r="AJ47" s="18" t="e">
        <f t="shared" si="47"/>
        <v>#REF!</v>
      </c>
      <c r="AK47" s="18" t="e">
        <f t="shared" si="48"/>
        <v>#REF!</v>
      </c>
      <c r="AL47" s="18" t="e">
        <f t="shared" si="49"/>
        <v>#REF!</v>
      </c>
      <c r="AM47" s="18" t="e">
        <f t="shared" si="50"/>
        <v>#REF!</v>
      </c>
      <c r="AN47" s="18" t="e">
        <f t="shared" si="51"/>
        <v>#REF!</v>
      </c>
      <c r="AO47" s="18" t="e">
        <f t="shared" si="52"/>
        <v>#REF!</v>
      </c>
      <c r="AP47" s="18" t="e">
        <f t="shared" si="53"/>
        <v>#REF!</v>
      </c>
      <c r="AQ47" s="18" t="e">
        <f t="shared" si="54"/>
        <v>#REF!</v>
      </c>
      <c r="AR47" s="18" t="e">
        <f t="shared" si="55"/>
        <v>#REF!</v>
      </c>
      <c r="AS47" s="18" t="e">
        <f t="shared" si="56"/>
        <v>#REF!</v>
      </c>
      <c r="AT47" s="18" t="e">
        <f t="shared" si="57"/>
        <v>#REF!</v>
      </c>
      <c r="AU47" s="18" t="e">
        <f t="shared" si="58"/>
        <v>#REF!</v>
      </c>
      <c r="AV47" s="18" t="e">
        <f t="shared" si="59"/>
        <v>#REF!</v>
      </c>
      <c r="AW47" s="18" t="e">
        <f t="shared" si="60"/>
        <v>#REF!</v>
      </c>
      <c r="AX47" s="18" t="e">
        <f t="shared" si="61"/>
        <v>#REF!</v>
      </c>
      <c r="AY47" s="18" t="e">
        <f t="shared" si="62"/>
        <v>#REF!</v>
      </c>
    </row>
    <row r="48" spans="1:51" s="5" customFormat="1" ht="15" hidden="1" customHeight="1" outlineLevel="1" x14ac:dyDescent="0.25">
      <c r="A48" s="17" t="s">
        <v>39</v>
      </c>
      <c r="B48" s="17">
        <f t="shared" si="63"/>
        <v>900</v>
      </c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18" t="e">
        <f t="shared" ref="AE48" si="88">AE47</f>
        <v>#REF!</v>
      </c>
      <c r="AF48" s="18" t="e">
        <f t="shared" si="43"/>
        <v>#REF!</v>
      </c>
      <c r="AG48" s="18" t="e">
        <f t="shared" si="44"/>
        <v>#REF!</v>
      </c>
      <c r="AH48" s="18" t="e">
        <f t="shared" si="45"/>
        <v>#REF!</v>
      </c>
      <c r="AI48" s="18" t="e">
        <f t="shared" si="46"/>
        <v>#REF!</v>
      </c>
      <c r="AJ48" s="18" t="e">
        <f t="shared" si="47"/>
        <v>#REF!</v>
      </c>
      <c r="AK48" s="18" t="e">
        <f t="shared" si="48"/>
        <v>#REF!</v>
      </c>
      <c r="AL48" s="18" t="e">
        <f t="shared" si="49"/>
        <v>#REF!</v>
      </c>
      <c r="AM48" s="18" t="e">
        <f t="shared" si="50"/>
        <v>#REF!</v>
      </c>
      <c r="AN48" s="18" t="e">
        <f t="shared" si="51"/>
        <v>#REF!</v>
      </c>
      <c r="AO48" s="18" t="e">
        <f t="shared" si="52"/>
        <v>#REF!</v>
      </c>
      <c r="AP48" s="18" t="e">
        <f t="shared" si="53"/>
        <v>#REF!</v>
      </c>
      <c r="AQ48" s="18" t="e">
        <f t="shared" si="54"/>
        <v>#REF!</v>
      </c>
      <c r="AR48" s="18" t="e">
        <f t="shared" si="55"/>
        <v>#REF!</v>
      </c>
      <c r="AS48" s="18" t="e">
        <f t="shared" si="56"/>
        <v>#REF!</v>
      </c>
      <c r="AT48" s="18" t="e">
        <f t="shared" si="57"/>
        <v>#REF!</v>
      </c>
      <c r="AU48" s="18" t="e">
        <f t="shared" si="58"/>
        <v>#REF!</v>
      </c>
      <c r="AV48" s="18" t="e">
        <f t="shared" si="59"/>
        <v>#REF!</v>
      </c>
      <c r="AW48" s="18" t="e">
        <f t="shared" si="60"/>
        <v>#REF!</v>
      </c>
      <c r="AX48" s="18" t="e">
        <f t="shared" si="61"/>
        <v>#REF!</v>
      </c>
      <c r="AY48" s="18" t="e">
        <f t="shared" si="62"/>
        <v>#REF!</v>
      </c>
    </row>
    <row r="49" spans="1:51" s="5" customFormat="1" ht="15" hidden="1" customHeight="1" outlineLevel="1" x14ac:dyDescent="0.25">
      <c r="A49" s="17" t="s">
        <v>40</v>
      </c>
      <c r="B49" s="17">
        <f t="shared" si="63"/>
        <v>930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18" t="e">
        <f t="shared" ref="AF49" si="89">AF48</f>
        <v>#REF!</v>
      </c>
      <c r="AG49" s="18" t="e">
        <f t="shared" si="44"/>
        <v>#REF!</v>
      </c>
      <c r="AH49" s="18" t="e">
        <f t="shared" si="45"/>
        <v>#REF!</v>
      </c>
      <c r="AI49" s="18" t="e">
        <f t="shared" si="46"/>
        <v>#REF!</v>
      </c>
      <c r="AJ49" s="18" t="e">
        <f t="shared" si="47"/>
        <v>#REF!</v>
      </c>
      <c r="AK49" s="18" t="e">
        <f t="shared" si="48"/>
        <v>#REF!</v>
      </c>
      <c r="AL49" s="18" t="e">
        <f t="shared" si="49"/>
        <v>#REF!</v>
      </c>
      <c r="AM49" s="18" t="e">
        <f t="shared" si="50"/>
        <v>#REF!</v>
      </c>
      <c r="AN49" s="18" t="e">
        <f t="shared" si="51"/>
        <v>#REF!</v>
      </c>
      <c r="AO49" s="18" t="e">
        <f t="shared" si="52"/>
        <v>#REF!</v>
      </c>
      <c r="AP49" s="18" t="e">
        <f t="shared" si="53"/>
        <v>#REF!</v>
      </c>
      <c r="AQ49" s="18" t="e">
        <f t="shared" si="54"/>
        <v>#REF!</v>
      </c>
      <c r="AR49" s="18" t="e">
        <f t="shared" si="55"/>
        <v>#REF!</v>
      </c>
      <c r="AS49" s="18" t="e">
        <f t="shared" si="56"/>
        <v>#REF!</v>
      </c>
      <c r="AT49" s="18" t="e">
        <f t="shared" si="57"/>
        <v>#REF!</v>
      </c>
      <c r="AU49" s="18" t="e">
        <f t="shared" si="58"/>
        <v>#REF!</v>
      </c>
      <c r="AV49" s="18" t="e">
        <f t="shared" si="59"/>
        <v>#REF!</v>
      </c>
      <c r="AW49" s="18" t="e">
        <f t="shared" si="60"/>
        <v>#REF!</v>
      </c>
      <c r="AX49" s="18" t="e">
        <f t="shared" si="61"/>
        <v>#REF!</v>
      </c>
      <c r="AY49" s="18" t="e">
        <f t="shared" si="62"/>
        <v>#REF!</v>
      </c>
    </row>
    <row r="50" spans="1:51" s="5" customFormat="1" ht="15" hidden="1" customHeight="1" outlineLevel="1" x14ac:dyDescent="0.25">
      <c r="A50" s="17" t="s">
        <v>41</v>
      </c>
      <c r="B50" s="17">
        <f t="shared" si="63"/>
        <v>960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18" t="e">
        <f t="shared" ref="AG50" si="90">AG49</f>
        <v>#REF!</v>
      </c>
      <c r="AH50" s="18" t="e">
        <f t="shared" si="45"/>
        <v>#REF!</v>
      </c>
      <c r="AI50" s="18" t="e">
        <f t="shared" si="46"/>
        <v>#REF!</v>
      </c>
      <c r="AJ50" s="18" t="e">
        <f t="shared" si="47"/>
        <v>#REF!</v>
      </c>
      <c r="AK50" s="18" t="e">
        <f t="shared" si="48"/>
        <v>#REF!</v>
      </c>
      <c r="AL50" s="18" t="e">
        <f t="shared" si="49"/>
        <v>#REF!</v>
      </c>
      <c r="AM50" s="18" t="e">
        <f t="shared" si="50"/>
        <v>#REF!</v>
      </c>
      <c r="AN50" s="18" t="e">
        <f t="shared" si="51"/>
        <v>#REF!</v>
      </c>
      <c r="AO50" s="18" t="e">
        <f t="shared" si="52"/>
        <v>#REF!</v>
      </c>
      <c r="AP50" s="18" t="e">
        <f t="shared" si="53"/>
        <v>#REF!</v>
      </c>
      <c r="AQ50" s="18" t="e">
        <f t="shared" si="54"/>
        <v>#REF!</v>
      </c>
      <c r="AR50" s="18" t="e">
        <f t="shared" si="55"/>
        <v>#REF!</v>
      </c>
      <c r="AS50" s="18" t="e">
        <f t="shared" si="56"/>
        <v>#REF!</v>
      </c>
      <c r="AT50" s="18" t="e">
        <f t="shared" si="57"/>
        <v>#REF!</v>
      </c>
      <c r="AU50" s="18" t="e">
        <f t="shared" si="58"/>
        <v>#REF!</v>
      </c>
      <c r="AV50" s="18" t="e">
        <f t="shared" si="59"/>
        <v>#REF!</v>
      </c>
      <c r="AW50" s="18" t="e">
        <f t="shared" si="60"/>
        <v>#REF!</v>
      </c>
      <c r="AX50" s="18" t="e">
        <f t="shared" si="61"/>
        <v>#REF!</v>
      </c>
      <c r="AY50" s="18" t="e">
        <f t="shared" si="62"/>
        <v>#REF!</v>
      </c>
    </row>
    <row r="51" spans="1:51" s="5" customFormat="1" ht="15" hidden="1" customHeight="1" outlineLevel="1" x14ac:dyDescent="0.25">
      <c r="A51" s="17" t="s">
        <v>42</v>
      </c>
      <c r="B51" s="17">
        <f t="shared" si="63"/>
        <v>990</v>
      </c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18" t="e">
        <f t="shared" ref="AH51" si="91">AH50</f>
        <v>#REF!</v>
      </c>
      <c r="AI51" s="18" t="e">
        <f t="shared" si="46"/>
        <v>#REF!</v>
      </c>
      <c r="AJ51" s="18" t="e">
        <f t="shared" si="47"/>
        <v>#REF!</v>
      </c>
      <c r="AK51" s="18" t="e">
        <f t="shared" si="48"/>
        <v>#REF!</v>
      </c>
      <c r="AL51" s="18" t="e">
        <f t="shared" si="49"/>
        <v>#REF!</v>
      </c>
      <c r="AM51" s="18" t="e">
        <f t="shared" si="50"/>
        <v>#REF!</v>
      </c>
      <c r="AN51" s="18" t="e">
        <f t="shared" si="51"/>
        <v>#REF!</v>
      </c>
      <c r="AO51" s="18" t="e">
        <f t="shared" si="52"/>
        <v>#REF!</v>
      </c>
      <c r="AP51" s="18" t="e">
        <f t="shared" si="53"/>
        <v>#REF!</v>
      </c>
      <c r="AQ51" s="18" t="e">
        <f t="shared" si="54"/>
        <v>#REF!</v>
      </c>
      <c r="AR51" s="18" t="e">
        <f t="shared" si="55"/>
        <v>#REF!</v>
      </c>
      <c r="AS51" s="18" t="e">
        <f t="shared" si="56"/>
        <v>#REF!</v>
      </c>
      <c r="AT51" s="18" t="e">
        <f t="shared" si="57"/>
        <v>#REF!</v>
      </c>
      <c r="AU51" s="18" t="e">
        <f t="shared" si="58"/>
        <v>#REF!</v>
      </c>
      <c r="AV51" s="18" t="e">
        <f t="shared" si="59"/>
        <v>#REF!</v>
      </c>
      <c r="AW51" s="18" t="e">
        <f t="shared" si="60"/>
        <v>#REF!</v>
      </c>
      <c r="AX51" s="18" t="e">
        <f t="shared" si="61"/>
        <v>#REF!</v>
      </c>
      <c r="AY51" s="18" t="e">
        <f t="shared" si="62"/>
        <v>#REF!</v>
      </c>
    </row>
    <row r="52" spans="1:51" s="5" customFormat="1" ht="15" hidden="1" customHeight="1" outlineLevel="1" x14ac:dyDescent="0.25">
      <c r="A52" s="17" t="s">
        <v>43</v>
      </c>
      <c r="B52" s="17">
        <f t="shared" si="63"/>
        <v>1020</v>
      </c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18" t="e">
        <f t="shared" ref="AI52" si="92">AI51</f>
        <v>#REF!</v>
      </c>
      <c r="AJ52" s="18" t="e">
        <f t="shared" si="47"/>
        <v>#REF!</v>
      </c>
      <c r="AK52" s="18" t="e">
        <f t="shared" si="48"/>
        <v>#REF!</v>
      </c>
      <c r="AL52" s="18" t="e">
        <f t="shared" si="49"/>
        <v>#REF!</v>
      </c>
      <c r="AM52" s="18" t="e">
        <f t="shared" si="50"/>
        <v>#REF!</v>
      </c>
      <c r="AN52" s="18" t="e">
        <f t="shared" si="51"/>
        <v>#REF!</v>
      </c>
      <c r="AO52" s="18" t="e">
        <f t="shared" si="52"/>
        <v>#REF!</v>
      </c>
      <c r="AP52" s="18" t="e">
        <f t="shared" si="53"/>
        <v>#REF!</v>
      </c>
      <c r="AQ52" s="18" t="e">
        <f t="shared" si="54"/>
        <v>#REF!</v>
      </c>
      <c r="AR52" s="18" t="e">
        <f t="shared" si="55"/>
        <v>#REF!</v>
      </c>
      <c r="AS52" s="18" t="e">
        <f t="shared" si="56"/>
        <v>#REF!</v>
      </c>
      <c r="AT52" s="18" t="e">
        <f t="shared" si="57"/>
        <v>#REF!</v>
      </c>
      <c r="AU52" s="18" t="e">
        <f t="shared" si="58"/>
        <v>#REF!</v>
      </c>
      <c r="AV52" s="18" t="e">
        <f t="shared" si="59"/>
        <v>#REF!</v>
      </c>
      <c r="AW52" s="18" t="e">
        <f t="shared" si="60"/>
        <v>#REF!</v>
      </c>
      <c r="AX52" s="18" t="e">
        <f t="shared" si="61"/>
        <v>#REF!</v>
      </c>
      <c r="AY52" s="18" t="e">
        <f t="shared" si="62"/>
        <v>#REF!</v>
      </c>
    </row>
    <row r="53" spans="1:51" s="5" customFormat="1" ht="15" hidden="1" customHeight="1" outlineLevel="1" x14ac:dyDescent="0.25">
      <c r="A53" s="17" t="s">
        <v>44</v>
      </c>
      <c r="B53" s="17">
        <f t="shared" si="63"/>
        <v>1050</v>
      </c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18" t="e">
        <f t="shared" ref="AJ53" si="93">AJ52</f>
        <v>#REF!</v>
      </c>
      <c r="AK53" s="18" t="e">
        <f t="shared" si="48"/>
        <v>#REF!</v>
      </c>
      <c r="AL53" s="18" t="e">
        <f t="shared" si="49"/>
        <v>#REF!</v>
      </c>
      <c r="AM53" s="18" t="e">
        <f t="shared" si="50"/>
        <v>#REF!</v>
      </c>
      <c r="AN53" s="18" t="e">
        <f t="shared" si="51"/>
        <v>#REF!</v>
      </c>
      <c r="AO53" s="18" t="e">
        <f t="shared" si="52"/>
        <v>#REF!</v>
      </c>
      <c r="AP53" s="18" t="e">
        <f t="shared" si="53"/>
        <v>#REF!</v>
      </c>
      <c r="AQ53" s="18" t="e">
        <f t="shared" si="54"/>
        <v>#REF!</v>
      </c>
      <c r="AR53" s="18" t="e">
        <f t="shared" si="55"/>
        <v>#REF!</v>
      </c>
      <c r="AS53" s="18" t="e">
        <f t="shared" si="56"/>
        <v>#REF!</v>
      </c>
      <c r="AT53" s="18" t="e">
        <f t="shared" si="57"/>
        <v>#REF!</v>
      </c>
      <c r="AU53" s="18" t="e">
        <f t="shared" si="58"/>
        <v>#REF!</v>
      </c>
      <c r="AV53" s="18" t="e">
        <f t="shared" si="59"/>
        <v>#REF!</v>
      </c>
      <c r="AW53" s="18" t="e">
        <f t="shared" si="60"/>
        <v>#REF!</v>
      </c>
      <c r="AX53" s="18" t="e">
        <f t="shared" si="61"/>
        <v>#REF!</v>
      </c>
      <c r="AY53" s="18" t="e">
        <f t="shared" si="62"/>
        <v>#REF!</v>
      </c>
    </row>
    <row r="54" spans="1:51" s="5" customFormat="1" ht="15" hidden="1" customHeight="1" outlineLevel="1" x14ac:dyDescent="0.25">
      <c r="A54" s="17" t="s">
        <v>45</v>
      </c>
      <c r="B54" s="17">
        <f t="shared" si="63"/>
        <v>1080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8" t="e">
        <f t="shared" ref="AK54" si="94">AK53</f>
        <v>#REF!</v>
      </c>
      <c r="AL54" s="18" t="e">
        <f t="shared" si="49"/>
        <v>#REF!</v>
      </c>
      <c r="AM54" s="18" t="e">
        <f t="shared" si="50"/>
        <v>#REF!</v>
      </c>
      <c r="AN54" s="18" t="e">
        <f t="shared" si="51"/>
        <v>#REF!</v>
      </c>
      <c r="AO54" s="18" t="e">
        <f t="shared" si="52"/>
        <v>#REF!</v>
      </c>
      <c r="AP54" s="18" t="e">
        <f t="shared" si="53"/>
        <v>#REF!</v>
      </c>
      <c r="AQ54" s="18" t="e">
        <f t="shared" si="54"/>
        <v>#REF!</v>
      </c>
      <c r="AR54" s="18" t="e">
        <f t="shared" si="55"/>
        <v>#REF!</v>
      </c>
      <c r="AS54" s="18" t="e">
        <f t="shared" si="56"/>
        <v>#REF!</v>
      </c>
      <c r="AT54" s="18" t="e">
        <f t="shared" si="57"/>
        <v>#REF!</v>
      </c>
      <c r="AU54" s="18" t="e">
        <f t="shared" si="58"/>
        <v>#REF!</v>
      </c>
      <c r="AV54" s="18" t="e">
        <f t="shared" si="59"/>
        <v>#REF!</v>
      </c>
      <c r="AW54" s="18" t="e">
        <f t="shared" si="60"/>
        <v>#REF!</v>
      </c>
      <c r="AX54" s="18" t="e">
        <f t="shared" si="61"/>
        <v>#REF!</v>
      </c>
      <c r="AY54" s="18" t="e">
        <f t="shared" si="62"/>
        <v>#REF!</v>
      </c>
    </row>
    <row r="55" spans="1:51" s="5" customFormat="1" ht="15" hidden="1" customHeight="1" outlineLevel="1" x14ac:dyDescent="0.25">
      <c r="A55" s="17" t="s">
        <v>46</v>
      </c>
      <c r="B55" s="17">
        <f t="shared" si="63"/>
        <v>1110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18" t="e">
        <f t="shared" ref="AL55" si="95">AL54</f>
        <v>#REF!</v>
      </c>
      <c r="AM55" s="18" t="e">
        <f t="shared" si="50"/>
        <v>#REF!</v>
      </c>
      <c r="AN55" s="18" t="e">
        <f t="shared" si="51"/>
        <v>#REF!</v>
      </c>
      <c r="AO55" s="18" t="e">
        <f t="shared" si="52"/>
        <v>#REF!</v>
      </c>
      <c r="AP55" s="18" t="e">
        <f t="shared" si="53"/>
        <v>#REF!</v>
      </c>
      <c r="AQ55" s="18" t="e">
        <f t="shared" si="54"/>
        <v>#REF!</v>
      </c>
      <c r="AR55" s="18" t="e">
        <f t="shared" si="55"/>
        <v>#REF!</v>
      </c>
      <c r="AS55" s="18" t="e">
        <f t="shared" si="56"/>
        <v>#REF!</v>
      </c>
      <c r="AT55" s="18" t="e">
        <f t="shared" si="57"/>
        <v>#REF!</v>
      </c>
      <c r="AU55" s="18" t="e">
        <f t="shared" si="58"/>
        <v>#REF!</v>
      </c>
      <c r="AV55" s="18" t="e">
        <f t="shared" si="59"/>
        <v>#REF!</v>
      </c>
      <c r="AW55" s="18" t="e">
        <f t="shared" si="60"/>
        <v>#REF!</v>
      </c>
      <c r="AX55" s="18" t="e">
        <f t="shared" si="61"/>
        <v>#REF!</v>
      </c>
      <c r="AY55" s="18" t="e">
        <f t="shared" si="62"/>
        <v>#REF!</v>
      </c>
    </row>
    <row r="56" spans="1:51" s="5" customFormat="1" ht="15" hidden="1" customHeight="1" outlineLevel="1" x14ac:dyDescent="0.25">
      <c r="A56" s="17" t="s">
        <v>47</v>
      </c>
      <c r="B56" s="17">
        <f t="shared" si="63"/>
        <v>1140</v>
      </c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18" t="e">
        <f t="shared" ref="AM56" si="96">AM55</f>
        <v>#REF!</v>
      </c>
      <c r="AN56" s="18" t="e">
        <f t="shared" si="51"/>
        <v>#REF!</v>
      </c>
      <c r="AO56" s="18" t="e">
        <f t="shared" si="52"/>
        <v>#REF!</v>
      </c>
      <c r="AP56" s="18" t="e">
        <f t="shared" si="53"/>
        <v>#REF!</v>
      </c>
      <c r="AQ56" s="18" t="e">
        <f t="shared" si="54"/>
        <v>#REF!</v>
      </c>
      <c r="AR56" s="18" t="e">
        <f t="shared" si="55"/>
        <v>#REF!</v>
      </c>
      <c r="AS56" s="18" t="e">
        <f t="shared" si="56"/>
        <v>#REF!</v>
      </c>
      <c r="AT56" s="18" t="e">
        <f t="shared" si="57"/>
        <v>#REF!</v>
      </c>
      <c r="AU56" s="18" t="e">
        <f t="shared" si="58"/>
        <v>#REF!</v>
      </c>
      <c r="AV56" s="18" t="e">
        <f t="shared" si="59"/>
        <v>#REF!</v>
      </c>
      <c r="AW56" s="18" t="e">
        <f t="shared" si="60"/>
        <v>#REF!</v>
      </c>
      <c r="AX56" s="18" t="e">
        <f t="shared" si="61"/>
        <v>#REF!</v>
      </c>
      <c r="AY56" s="18" t="e">
        <f t="shared" si="62"/>
        <v>#REF!</v>
      </c>
    </row>
    <row r="57" spans="1:51" s="5" customFormat="1" ht="15" hidden="1" customHeight="1" outlineLevel="1" x14ac:dyDescent="0.25">
      <c r="A57" s="17" t="s">
        <v>48</v>
      </c>
      <c r="B57" s="17">
        <f t="shared" si="63"/>
        <v>1170</v>
      </c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18" t="e">
        <f t="shared" ref="AN57" si="97">AN56</f>
        <v>#REF!</v>
      </c>
      <c r="AO57" s="18" t="e">
        <f t="shared" si="52"/>
        <v>#REF!</v>
      </c>
      <c r="AP57" s="18" t="e">
        <f t="shared" si="53"/>
        <v>#REF!</v>
      </c>
      <c r="AQ57" s="18" t="e">
        <f t="shared" si="54"/>
        <v>#REF!</v>
      </c>
      <c r="AR57" s="18" t="e">
        <f t="shared" si="55"/>
        <v>#REF!</v>
      </c>
      <c r="AS57" s="18" t="e">
        <f t="shared" si="56"/>
        <v>#REF!</v>
      </c>
      <c r="AT57" s="18" t="e">
        <f t="shared" si="57"/>
        <v>#REF!</v>
      </c>
      <c r="AU57" s="18" t="e">
        <f t="shared" si="58"/>
        <v>#REF!</v>
      </c>
      <c r="AV57" s="18" t="e">
        <f t="shared" si="59"/>
        <v>#REF!</v>
      </c>
      <c r="AW57" s="18" t="e">
        <f t="shared" si="60"/>
        <v>#REF!</v>
      </c>
      <c r="AX57" s="18" t="e">
        <f t="shared" si="61"/>
        <v>#REF!</v>
      </c>
      <c r="AY57" s="18" t="e">
        <f t="shared" si="62"/>
        <v>#REF!</v>
      </c>
    </row>
    <row r="58" spans="1:51" s="5" customFormat="1" ht="15" hidden="1" customHeight="1" outlineLevel="1" x14ac:dyDescent="0.25">
      <c r="A58" s="17" t="s">
        <v>49</v>
      </c>
      <c r="B58" s="17">
        <f t="shared" si="63"/>
        <v>1200</v>
      </c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18" t="e">
        <f t="shared" ref="AO58" si="98">AO57</f>
        <v>#REF!</v>
      </c>
      <c r="AP58" s="18" t="e">
        <f t="shared" si="53"/>
        <v>#REF!</v>
      </c>
      <c r="AQ58" s="18" t="e">
        <f t="shared" si="54"/>
        <v>#REF!</v>
      </c>
      <c r="AR58" s="18" t="e">
        <f t="shared" si="55"/>
        <v>#REF!</v>
      </c>
      <c r="AS58" s="18" t="e">
        <f t="shared" si="56"/>
        <v>#REF!</v>
      </c>
      <c r="AT58" s="18" t="e">
        <f t="shared" si="57"/>
        <v>#REF!</v>
      </c>
      <c r="AU58" s="18" t="e">
        <f t="shared" si="58"/>
        <v>#REF!</v>
      </c>
      <c r="AV58" s="18" t="e">
        <f t="shared" si="59"/>
        <v>#REF!</v>
      </c>
      <c r="AW58" s="18" t="e">
        <f t="shared" si="60"/>
        <v>#REF!</v>
      </c>
      <c r="AX58" s="18" t="e">
        <f t="shared" si="61"/>
        <v>#REF!</v>
      </c>
      <c r="AY58" s="18" t="e">
        <f t="shared" si="62"/>
        <v>#REF!</v>
      </c>
    </row>
    <row r="59" spans="1:51" s="5" customFormat="1" ht="15" hidden="1" customHeight="1" outlineLevel="1" x14ac:dyDescent="0.25">
      <c r="A59" s="17" t="s">
        <v>50</v>
      </c>
      <c r="B59" s="17">
        <f t="shared" si="63"/>
        <v>1230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18" t="e">
        <f t="shared" ref="AP59" si="99">AP58</f>
        <v>#REF!</v>
      </c>
      <c r="AQ59" s="18" t="e">
        <f t="shared" si="54"/>
        <v>#REF!</v>
      </c>
      <c r="AR59" s="18" t="e">
        <f t="shared" si="55"/>
        <v>#REF!</v>
      </c>
      <c r="AS59" s="18" t="e">
        <f t="shared" si="56"/>
        <v>#REF!</v>
      </c>
      <c r="AT59" s="18" t="e">
        <f t="shared" si="57"/>
        <v>#REF!</v>
      </c>
      <c r="AU59" s="18" t="e">
        <f t="shared" si="58"/>
        <v>#REF!</v>
      </c>
      <c r="AV59" s="18" t="e">
        <f t="shared" si="59"/>
        <v>#REF!</v>
      </c>
      <c r="AW59" s="18" t="e">
        <f t="shared" si="60"/>
        <v>#REF!</v>
      </c>
      <c r="AX59" s="18" t="e">
        <f t="shared" si="61"/>
        <v>#REF!</v>
      </c>
      <c r="AY59" s="18" t="e">
        <f t="shared" si="62"/>
        <v>#REF!</v>
      </c>
    </row>
    <row r="60" spans="1:51" s="5" customFormat="1" ht="15" hidden="1" customHeight="1" outlineLevel="1" x14ac:dyDescent="0.25">
      <c r="A60" s="17" t="s">
        <v>51</v>
      </c>
      <c r="B60" s="17">
        <f t="shared" si="63"/>
        <v>1260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18" t="e">
        <f t="shared" ref="AQ60" si="100">AQ59</f>
        <v>#REF!</v>
      </c>
      <c r="AR60" s="18" t="e">
        <f t="shared" si="55"/>
        <v>#REF!</v>
      </c>
      <c r="AS60" s="18" t="e">
        <f t="shared" si="56"/>
        <v>#REF!</v>
      </c>
      <c r="AT60" s="18" t="e">
        <f t="shared" si="57"/>
        <v>#REF!</v>
      </c>
      <c r="AU60" s="18" t="e">
        <f t="shared" si="58"/>
        <v>#REF!</v>
      </c>
      <c r="AV60" s="18" t="e">
        <f t="shared" si="59"/>
        <v>#REF!</v>
      </c>
      <c r="AW60" s="18" t="e">
        <f t="shared" si="60"/>
        <v>#REF!</v>
      </c>
      <c r="AX60" s="18" t="e">
        <f t="shared" si="61"/>
        <v>#REF!</v>
      </c>
      <c r="AY60" s="18" t="e">
        <f t="shared" si="62"/>
        <v>#REF!</v>
      </c>
    </row>
    <row r="61" spans="1:51" s="5" customFormat="1" ht="15" hidden="1" customHeight="1" outlineLevel="1" x14ac:dyDescent="0.25">
      <c r="A61" s="17" t="s">
        <v>52</v>
      </c>
      <c r="B61" s="17">
        <f t="shared" si="63"/>
        <v>1290</v>
      </c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8" t="e">
        <f t="shared" ref="AR61" si="101">AR60</f>
        <v>#REF!</v>
      </c>
      <c r="AS61" s="18" t="e">
        <f t="shared" si="56"/>
        <v>#REF!</v>
      </c>
      <c r="AT61" s="18" t="e">
        <f t="shared" si="57"/>
        <v>#REF!</v>
      </c>
      <c r="AU61" s="18" t="e">
        <f t="shared" si="58"/>
        <v>#REF!</v>
      </c>
      <c r="AV61" s="18" t="e">
        <f t="shared" si="59"/>
        <v>#REF!</v>
      </c>
      <c r="AW61" s="18" t="e">
        <f t="shared" si="60"/>
        <v>#REF!</v>
      </c>
      <c r="AX61" s="18" t="e">
        <f t="shared" si="61"/>
        <v>#REF!</v>
      </c>
      <c r="AY61" s="18" t="e">
        <f t="shared" si="62"/>
        <v>#REF!</v>
      </c>
    </row>
    <row r="62" spans="1:51" s="5" customFormat="1" ht="15" hidden="1" customHeight="1" outlineLevel="1" x14ac:dyDescent="0.25">
      <c r="A62" s="17" t="s">
        <v>53</v>
      </c>
      <c r="B62" s="17">
        <f t="shared" si="63"/>
        <v>1320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18" t="e">
        <f t="shared" ref="AS62" si="102">AS61</f>
        <v>#REF!</v>
      </c>
      <c r="AT62" s="18" t="e">
        <f t="shared" ref="AT62" si="103">AT61</f>
        <v>#REF!</v>
      </c>
      <c r="AU62" s="18" t="e">
        <f t="shared" ref="AU62" si="104">AU61</f>
        <v>#REF!</v>
      </c>
      <c r="AV62" s="18" t="e">
        <f t="shared" ref="AV62" si="105">AV61</f>
        <v>#REF!</v>
      </c>
      <c r="AW62" s="18" t="e">
        <f t="shared" ref="AW62" si="106">AW61</f>
        <v>#REF!</v>
      </c>
      <c r="AX62" s="18" t="e">
        <f t="shared" ref="AX62" si="107">AX61</f>
        <v>#REF!</v>
      </c>
      <c r="AY62" s="18" t="e">
        <f t="shared" ref="AY62" si="108">AY61</f>
        <v>#REF!</v>
      </c>
    </row>
    <row r="63" spans="1:51" s="5" customFormat="1" ht="15" hidden="1" customHeight="1" outlineLevel="1" x14ac:dyDescent="0.25">
      <c r="A63" s="17" t="s">
        <v>54</v>
      </c>
      <c r="B63" s="17">
        <f t="shared" si="63"/>
        <v>1350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18" t="e">
        <f t="shared" ref="AT63" si="109">AT62</f>
        <v>#REF!</v>
      </c>
      <c r="AU63" s="18" t="e">
        <f t="shared" ref="AU63" si="110">AU62</f>
        <v>#REF!</v>
      </c>
      <c r="AV63" s="18" t="e">
        <f t="shared" ref="AV63" si="111">AV62</f>
        <v>#REF!</v>
      </c>
      <c r="AW63" s="18" t="e">
        <f t="shared" ref="AW63" si="112">AW62</f>
        <v>#REF!</v>
      </c>
      <c r="AX63" s="18" t="e">
        <f t="shared" ref="AX63" si="113">AX62</f>
        <v>#REF!</v>
      </c>
      <c r="AY63" s="18" t="e">
        <f t="shared" ref="AY63" si="114">AY62</f>
        <v>#REF!</v>
      </c>
    </row>
    <row r="64" spans="1:51" s="5" customFormat="1" ht="15" hidden="1" customHeight="1" outlineLevel="1" x14ac:dyDescent="0.25">
      <c r="A64" s="17" t="s">
        <v>55</v>
      </c>
      <c r="B64" s="17">
        <f t="shared" si="63"/>
        <v>1380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18" t="e">
        <f t="shared" ref="AU64" si="115">AU63</f>
        <v>#REF!</v>
      </c>
      <c r="AV64" s="18" t="e">
        <f t="shared" ref="AV64" si="116">AV63</f>
        <v>#REF!</v>
      </c>
      <c r="AW64" s="18" t="e">
        <f t="shared" ref="AW64" si="117">AW63</f>
        <v>#REF!</v>
      </c>
      <c r="AX64" s="18" t="e">
        <f t="shared" ref="AX64" si="118">AX63</f>
        <v>#REF!</v>
      </c>
      <c r="AY64" s="18" t="e">
        <f t="shared" ref="AY64" si="119">AY63</f>
        <v>#REF!</v>
      </c>
    </row>
    <row r="65" spans="1:51" s="5" customFormat="1" ht="15" hidden="1" customHeight="1" outlineLevel="1" x14ac:dyDescent="0.25">
      <c r="A65" s="17" t="s">
        <v>56</v>
      </c>
      <c r="B65" s="17">
        <f t="shared" si="63"/>
        <v>1410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18" t="e">
        <f t="shared" ref="AV65" si="120">AV64</f>
        <v>#REF!</v>
      </c>
      <c r="AW65" s="18" t="e">
        <f t="shared" ref="AW65" si="121">AW64</f>
        <v>#REF!</v>
      </c>
      <c r="AX65" s="18" t="e">
        <f t="shared" ref="AX65" si="122">AX64</f>
        <v>#REF!</v>
      </c>
      <c r="AY65" s="18" t="e">
        <f t="shared" ref="AY65" si="123">AY64</f>
        <v>#REF!</v>
      </c>
    </row>
    <row r="66" spans="1:51" s="5" customFormat="1" ht="15" hidden="1" customHeight="1" outlineLevel="1" x14ac:dyDescent="0.25">
      <c r="A66" s="17" t="s">
        <v>57</v>
      </c>
      <c r="B66" s="17">
        <f t="shared" si="63"/>
        <v>1440</v>
      </c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18" t="e">
        <f t="shared" ref="AW66" si="124">AW65</f>
        <v>#REF!</v>
      </c>
      <c r="AX66" s="18" t="e">
        <f t="shared" ref="AX66" si="125">AX65</f>
        <v>#REF!</v>
      </c>
      <c r="AY66" s="18" t="e">
        <f t="shared" ref="AY66" si="126">AY65</f>
        <v>#REF!</v>
      </c>
    </row>
    <row r="67" spans="1:51" s="5" customFormat="1" ht="15" hidden="1" customHeight="1" outlineLevel="1" x14ac:dyDescent="0.25">
      <c r="A67" s="17" t="s">
        <v>58</v>
      </c>
      <c r="B67" s="17">
        <f t="shared" si="63"/>
        <v>1470</v>
      </c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18" t="e">
        <f t="shared" ref="AX67" si="127">AX66</f>
        <v>#REF!</v>
      </c>
      <c r="AY67" s="18" t="e">
        <f t="shared" ref="AY67:AY68" si="128">AY66</f>
        <v>#REF!</v>
      </c>
    </row>
    <row r="68" spans="1:51" s="5" customFormat="1" ht="15" hidden="1" customHeight="1" outlineLevel="1" x14ac:dyDescent="0.25">
      <c r="A68" s="17" t="s">
        <v>59</v>
      </c>
      <c r="B68" s="17">
        <f t="shared" si="63"/>
        <v>1500</v>
      </c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18" t="e">
        <f t="shared" si="128"/>
        <v>#REF!</v>
      </c>
    </row>
    <row r="69" spans="1:51" x14ac:dyDescent="0.25">
      <c r="C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</row>
    <row r="70" spans="1:51" x14ac:dyDescent="0.25">
      <c r="G70" s="29"/>
    </row>
    <row r="71" spans="1:51" s="5" customFormat="1" ht="15" customHeight="1" x14ac:dyDescent="0.25">
      <c r="A71" s="2"/>
      <c r="B71" s="2" t="s">
        <v>78</v>
      </c>
      <c r="C71" s="37"/>
      <c r="D71" s="37"/>
      <c r="E71" s="37"/>
      <c r="F71" s="37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</row>
    <row r="72" spans="1:51" s="5" customFormat="1" ht="15" customHeight="1" outlineLevel="1" x14ac:dyDescent="0.25">
      <c r="A72" s="5" t="s">
        <v>71</v>
      </c>
      <c r="B72" s="17">
        <v>0</v>
      </c>
      <c r="C72" s="38">
        <f t="shared" ref="C72:AH72" si="129">-C3</f>
        <v>-100</v>
      </c>
      <c r="D72" s="38">
        <f t="shared" si="129"/>
        <v>-100</v>
      </c>
      <c r="E72" s="38">
        <f t="shared" si="129"/>
        <v>-100</v>
      </c>
      <c r="F72" s="38">
        <f t="shared" si="129"/>
        <v>-100</v>
      </c>
      <c r="G72" s="38">
        <f t="shared" si="129"/>
        <v>-100</v>
      </c>
      <c r="H72" s="38">
        <f t="shared" si="129"/>
        <v>-100</v>
      </c>
      <c r="I72" s="38">
        <f t="shared" si="129"/>
        <v>-100</v>
      </c>
      <c r="J72" s="38">
        <f t="shared" si="129"/>
        <v>-100</v>
      </c>
      <c r="K72" s="38">
        <f t="shared" si="129"/>
        <v>-100</v>
      </c>
      <c r="L72" s="38">
        <f t="shared" si="129"/>
        <v>-100</v>
      </c>
      <c r="M72" s="38">
        <f t="shared" si="129"/>
        <v>-100</v>
      </c>
      <c r="N72" s="38">
        <f t="shared" si="129"/>
        <v>-100</v>
      </c>
      <c r="O72" s="38">
        <f t="shared" si="129"/>
        <v>-100</v>
      </c>
      <c r="P72" s="38">
        <f t="shared" si="129"/>
        <v>-100</v>
      </c>
      <c r="Q72" s="38">
        <f t="shared" si="129"/>
        <v>-100</v>
      </c>
      <c r="R72" s="38">
        <f t="shared" si="129"/>
        <v>-100</v>
      </c>
      <c r="S72" s="38">
        <f t="shared" si="129"/>
        <v>-100</v>
      </c>
      <c r="T72" s="38">
        <f t="shared" si="129"/>
        <v>-100</v>
      </c>
      <c r="U72" s="38">
        <f t="shared" si="129"/>
        <v>-100</v>
      </c>
      <c r="V72" s="38">
        <f t="shared" si="129"/>
        <v>-100</v>
      </c>
      <c r="W72" s="38">
        <f t="shared" si="129"/>
        <v>-100</v>
      </c>
      <c r="X72" s="38">
        <f t="shared" si="129"/>
        <v>-100</v>
      </c>
      <c r="Y72" s="38">
        <f t="shared" si="129"/>
        <v>-100</v>
      </c>
      <c r="Z72" s="38">
        <f t="shared" si="129"/>
        <v>-100</v>
      </c>
      <c r="AA72" s="38">
        <f t="shared" si="129"/>
        <v>-100</v>
      </c>
      <c r="AB72" s="38">
        <f t="shared" si="129"/>
        <v>-100</v>
      </c>
      <c r="AC72" s="38">
        <f t="shared" si="129"/>
        <v>-100</v>
      </c>
      <c r="AD72" s="38">
        <f t="shared" si="129"/>
        <v>-100</v>
      </c>
      <c r="AE72" s="38">
        <f t="shared" si="129"/>
        <v>-100</v>
      </c>
      <c r="AF72" s="38">
        <f t="shared" si="129"/>
        <v>-100</v>
      </c>
      <c r="AG72" s="38">
        <f t="shared" si="129"/>
        <v>-100</v>
      </c>
      <c r="AH72" s="38">
        <f t="shared" si="129"/>
        <v>-100</v>
      </c>
      <c r="AI72" s="38">
        <f t="shared" ref="AI72:AY72" si="130">-AI3</f>
        <v>-100</v>
      </c>
      <c r="AJ72" s="38">
        <f t="shared" si="130"/>
        <v>-100</v>
      </c>
      <c r="AK72" s="38">
        <f t="shared" si="130"/>
        <v>-100</v>
      </c>
      <c r="AL72" s="38">
        <f t="shared" si="130"/>
        <v>-100</v>
      </c>
      <c r="AM72" s="38">
        <f t="shared" si="130"/>
        <v>-100</v>
      </c>
      <c r="AN72" s="38">
        <f t="shared" si="130"/>
        <v>-100</v>
      </c>
      <c r="AO72" s="38">
        <f t="shared" si="130"/>
        <v>-100</v>
      </c>
      <c r="AP72" s="38">
        <f t="shared" si="130"/>
        <v>-100</v>
      </c>
      <c r="AQ72" s="38">
        <f t="shared" si="130"/>
        <v>-100</v>
      </c>
      <c r="AR72" s="38">
        <f t="shared" si="130"/>
        <v>-100</v>
      </c>
      <c r="AS72" s="38">
        <f t="shared" si="130"/>
        <v>-100</v>
      </c>
      <c r="AT72" s="38">
        <f t="shared" si="130"/>
        <v>-100</v>
      </c>
      <c r="AU72" s="38">
        <f t="shared" si="130"/>
        <v>-100</v>
      </c>
      <c r="AV72" s="38">
        <f t="shared" si="130"/>
        <v>-100</v>
      </c>
      <c r="AW72" s="38">
        <f t="shared" si="130"/>
        <v>-100</v>
      </c>
      <c r="AX72" s="38">
        <f t="shared" si="130"/>
        <v>-100</v>
      </c>
      <c r="AY72" s="38">
        <f t="shared" si="130"/>
        <v>-100</v>
      </c>
    </row>
    <row r="73" spans="1:51" s="5" customFormat="1" ht="15" customHeight="1" outlineLevel="1" x14ac:dyDescent="0.25">
      <c r="A73" s="17" t="s">
        <v>10</v>
      </c>
      <c r="B73" s="36">
        <f>B19</f>
        <v>28</v>
      </c>
      <c r="C73" s="18">
        <f>C19</f>
        <v>57.273313655460342</v>
      </c>
      <c r="D73" s="18">
        <f>D19</f>
        <v>40.011127041543155</v>
      </c>
      <c r="E73" s="18">
        <f t="shared" ref="E73:AY73" si="131">E19</f>
        <v>31.438228870120671</v>
      </c>
      <c r="F73" s="18">
        <f t="shared" si="131"/>
        <v>26.342891292373764</v>
      </c>
      <c r="G73" s="18">
        <f t="shared" si="131"/>
        <v>22.987946291439201</v>
      </c>
      <c r="H73" s="18">
        <f t="shared" si="131"/>
        <v>20.628962128357038</v>
      </c>
      <c r="I73" s="18">
        <f t="shared" si="131"/>
        <v>18.893787854660481</v>
      </c>
      <c r="J73" s="18">
        <f t="shared" si="131"/>
        <v>17.575735208130741</v>
      </c>
      <c r="K73" s="18">
        <f t="shared" si="131"/>
        <v>16.550851758700496</v>
      </c>
      <c r="L73" s="18">
        <f t="shared" si="131"/>
        <v>15.740318181139566</v>
      </c>
      <c r="M73" s="18">
        <f t="shared" si="131"/>
        <v>15.091647284070696</v>
      </c>
      <c r="N73" s="18" t="e">
        <f t="shared" si="131"/>
        <v>#REF!</v>
      </c>
      <c r="O73" s="18" t="e">
        <f t="shared" si="131"/>
        <v>#REF!</v>
      </c>
      <c r="P73" s="18" t="e">
        <f t="shared" si="131"/>
        <v>#REF!</v>
      </c>
      <c r="Q73" s="18" t="e">
        <f t="shared" si="131"/>
        <v>#REF!</v>
      </c>
      <c r="R73" s="18" t="e">
        <f t="shared" si="131"/>
        <v>#REF!</v>
      </c>
      <c r="S73" s="18" t="e">
        <f t="shared" si="131"/>
        <v>#REF!</v>
      </c>
      <c r="T73" s="18" t="e">
        <f t="shared" si="131"/>
        <v>#REF!</v>
      </c>
      <c r="U73" s="18" t="e">
        <f t="shared" si="131"/>
        <v>#REF!</v>
      </c>
      <c r="V73" s="18" t="e">
        <f t="shared" si="131"/>
        <v>#REF!</v>
      </c>
      <c r="W73" s="18" t="e">
        <f t="shared" si="131"/>
        <v>#REF!</v>
      </c>
      <c r="X73" s="18" t="e">
        <f t="shared" si="131"/>
        <v>#REF!</v>
      </c>
      <c r="Y73" s="18" t="e">
        <f t="shared" si="131"/>
        <v>#REF!</v>
      </c>
      <c r="Z73" s="18" t="e">
        <f t="shared" si="131"/>
        <v>#REF!</v>
      </c>
      <c r="AA73" s="18" t="e">
        <f t="shared" si="131"/>
        <v>#REF!</v>
      </c>
      <c r="AB73" s="18" t="e">
        <f t="shared" si="131"/>
        <v>#REF!</v>
      </c>
      <c r="AC73" s="18" t="e">
        <f t="shared" si="131"/>
        <v>#REF!</v>
      </c>
      <c r="AD73" s="18" t="e">
        <f t="shared" si="131"/>
        <v>#REF!</v>
      </c>
      <c r="AE73" s="18" t="e">
        <f t="shared" si="131"/>
        <v>#REF!</v>
      </c>
      <c r="AF73" s="18" t="e">
        <f t="shared" si="131"/>
        <v>#REF!</v>
      </c>
      <c r="AG73" s="18" t="e">
        <f t="shared" si="131"/>
        <v>#REF!</v>
      </c>
      <c r="AH73" s="18" t="e">
        <f t="shared" si="131"/>
        <v>#REF!</v>
      </c>
      <c r="AI73" s="18" t="e">
        <f t="shared" si="131"/>
        <v>#REF!</v>
      </c>
      <c r="AJ73" s="18" t="e">
        <f t="shared" si="131"/>
        <v>#REF!</v>
      </c>
      <c r="AK73" s="18" t="e">
        <f t="shared" si="131"/>
        <v>#REF!</v>
      </c>
      <c r="AL73" s="18" t="e">
        <f t="shared" si="131"/>
        <v>#REF!</v>
      </c>
      <c r="AM73" s="18" t="e">
        <f t="shared" si="131"/>
        <v>#REF!</v>
      </c>
      <c r="AN73" s="18" t="e">
        <f t="shared" si="131"/>
        <v>#REF!</v>
      </c>
      <c r="AO73" s="18" t="e">
        <f t="shared" si="131"/>
        <v>#REF!</v>
      </c>
      <c r="AP73" s="18" t="e">
        <f t="shared" si="131"/>
        <v>#REF!</v>
      </c>
      <c r="AQ73" s="18" t="e">
        <f t="shared" si="131"/>
        <v>#REF!</v>
      </c>
      <c r="AR73" s="18" t="e">
        <f t="shared" si="131"/>
        <v>#REF!</v>
      </c>
      <c r="AS73" s="18" t="e">
        <f t="shared" si="131"/>
        <v>#REF!</v>
      </c>
      <c r="AT73" s="18" t="e">
        <f t="shared" si="131"/>
        <v>#REF!</v>
      </c>
      <c r="AU73" s="18" t="e">
        <f t="shared" si="131"/>
        <v>#REF!</v>
      </c>
      <c r="AV73" s="18" t="e">
        <f t="shared" si="131"/>
        <v>#REF!</v>
      </c>
      <c r="AW73" s="18" t="e">
        <f>AW19</f>
        <v>#REF!</v>
      </c>
      <c r="AX73" s="18" t="e">
        <f t="shared" si="131"/>
        <v>#REF!</v>
      </c>
      <c r="AY73" s="18" t="e">
        <f t="shared" si="131"/>
        <v>#REF!</v>
      </c>
    </row>
    <row r="74" spans="1:51" s="5" customFormat="1" ht="15" customHeight="1" outlineLevel="1" x14ac:dyDescent="0.25">
      <c r="A74" s="17" t="s">
        <v>11</v>
      </c>
      <c r="B74" s="33">
        <v>60</v>
      </c>
      <c r="C74" s="18">
        <f t="shared" ref="C74:AY74" si="132">C20</f>
        <v>57.273313655460342</v>
      </c>
      <c r="D74" s="18">
        <f t="shared" si="132"/>
        <v>40.011127041543155</v>
      </c>
      <c r="E74" s="18">
        <f t="shared" si="132"/>
        <v>31.438228870120671</v>
      </c>
      <c r="F74" s="18">
        <f t="shared" si="132"/>
        <v>26.342891292373764</v>
      </c>
      <c r="G74" s="18">
        <f t="shared" si="132"/>
        <v>22.987946291439201</v>
      </c>
      <c r="H74" s="18">
        <f t="shared" si="132"/>
        <v>20.628962128357038</v>
      </c>
      <c r="I74" s="18">
        <f t="shared" si="132"/>
        <v>18.893787854660481</v>
      </c>
      <c r="J74" s="18">
        <f t="shared" si="132"/>
        <v>17.575735208130741</v>
      </c>
      <c r="K74" s="18">
        <f t="shared" si="132"/>
        <v>16.550851758700496</v>
      </c>
      <c r="L74" s="18">
        <f t="shared" si="132"/>
        <v>15.740318181139566</v>
      </c>
      <c r="M74" s="18">
        <f t="shared" si="132"/>
        <v>15.091647284070696</v>
      </c>
      <c r="N74" s="18" t="e">
        <f t="shared" si="132"/>
        <v>#REF!</v>
      </c>
      <c r="O74" s="18" t="e">
        <f t="shared" si="132"/>
        <v>#REF!</v>
      </c>
      <c r="P74" s="18" t="e">
        <f t="shared" si="132"/>
        <v>#REF!</v>
      </c>
      <c r="Q74" s="18" t="e">
        <f t="shared" si="132"/>
        <v>#REF!</v>
      </c>
      <c r="R74" s="18" t="e">
        <f t="shared" si="132"/>
        <v>#REF!</v>
      </c>
      <c r="S74" s="18" t="e">
        <f t="shared" si="132"/>
        <v>#REF!</v>
      </c>
      <c r="T74" s="18" t="e">
        <f t="shared" si="132"/>
        <v>#REF!</v>
      </c>
      <c r="U74" s="18" t="e">
        <f t="shared" si="132"/>
        <v>#REF!</v>
      </c>
      <c r="V74" s="18" t="e">
        <f t="shared" si="132"/>
        <v>#REF!</v>
      </c>
      <c r="W74" s="18" t="e">
        <f t="shared" si="132"/>
        <v>#REF!</v>
      </c>
      <c r="X74" s="18" t="e">
        <f t="shared" si="132"/>
        <v>#REF!</v>
      </c>
      <c r="Y74" s="18" t="e">
        <f t="shared" si="132"/>
        <v>#REF!</v>
      </c>
      <c r="Z74" s="18" t="e">
        <f t="shared" si="132"/>
        <v>#REF!</v>
      </c>
      <c r="AA74" s="18" t="e">
        <f t="shared" si="132"/>
        <v>#REF!</v>
      </c>
      <c r="AB74" s="18" t="e">
        <f t="shared" si="132"/>
        <v>#REF!</v>
      </c>
      <c r="AC74" s="18" t="e">
        <f t="shared" si="132"/>
        <v>#REF!</v>
      </c>
      <c r="AD74" s="18" t="e">
        <f t="shared" si="132"/>
        <v>#REF!</v>
      </c>
      <c r="AE74" s="18" t="e">
        <f t="shared" si="132"/>
        <v>#REF!</v>
      </c>
      <c r="AF74" s="18" t="e">
        <f t="shared" si="132"/>
        <v>#REF!</v>
      </c>
      <c r="AG74" s="18" t="e">
        <f t="shared" si="132"/>
        <v>#REF!</v>
      </c>
      <c r="AH74" s="18" t="e">
        <f t="shared" si="132"/>
        <v>#REF!</v>
      </c>
      <c r="AI74" s="18" t="e">
        <f t="shared" si="132"/>
        <v>#REF!</v>
      </c>
      <c r="AJ74" s="18" t="e">
        <f t="shared" si="132"/>
        <v>#REF!</v>
      </c>
      <c r="AK74" s="18" t="e">
        <f t="shared" si="132"/>
        <v>#REF!</v>
      </c>
      <c r="AL74" s="18" t="e">
        <f t="shared" si="132"/>
        <v>#REF!</v>
      </c>
      <c r="AM74" s="18" t="e">
        <f t="shared" si="132"/>
        <v>#REF!</v>
      </c>
      <c r="AN74" s="18" t="e">
        <f t="shared" si="132"/>
        <v>#REF!</v>
      </c>
      <c r="AO74" s="18" t="e">
        <f t="shared" si="132"/>
        <v>#REF!</v>
      </c>
      <c r="AP74" s="18" t="e">
        <f t="shared" si="132"/>
        <v>#REF!</v>
      </c>
      <c r="AQ74" s="18" t="e">
        <f t="shared" si="132"/>
        <v>#REF!</v>
      </c>
      <c r="AR74" s="18" t="e">
        <f t="shared" si="132"/>
        <v>#REF!</v>
      </c>
      <c r="AS74" s="18" t="e">
        <f t="shared" si="132"/>
        <v>#REF!</v>
      </c>
      <c r="AT74" s="18" t="e">
        <f t="shared" si="132"/>
        <v>#REF!</v>
      </c>
      <c r="AU74" s="18" t="e">
        <f t="shared" si="132"/>
        <v>#REF!</v>
      </c>
      <c r="AV74" s="18" t="e">
        <f t="shared" si="132"/>
        <v>#REF!</v>
      </c>
      <c r="AW74" s="18" t="e">
        <f t="shared" si="132"/>
        <v>#REF!</v>
      </c>
      <c r="AX74" s="18" t="e">
        <f t="shared" si="132"/>
        <v>#REF!</v>
      </c>
      <c r="AY74" s="18" t="e">
        <f t="shared" si="132"/>
        <v>#REF!</v>
      </c>
    </row>
    <row r="75" spans="1:51" s="5" customFormat="1" ht="15" customHeight="1" outlineLevel="1" x14ac:dyDescent="0.25">
      <c r="A75" s="17" t="s">
        <v>12</v>
      </c>
      <c r="B75" s="17">
        <f>+B74+30</f>
        <v>90</v>
      </c>
      <c r="C75" s="21"/>
      <c r="D75" s="18">
        <f t="shared" ref="D75:AY75" si="133">D21</f>
        <v>40.011127041543155</v>
      </c>
      <c r="E75" s="18">
        <f t="shared" si="133"/>
        <v>31.438228870120671</v>
      </c>
      <c r="F75" s="18">
        <f t="shared" si="133"/>
        <v>26.342891292373764</v>
      </c>
      <c r="G75" s="18">
        <f t="shared" si="133"/>
        <v>22.987946291439201</v>
      </c>
      <c r="H75" s="18">
        <f t="shared" si="133"/>
        <v>20.628962128357038</v>
      </c>
      <c r="I75" s="18">
        <f t="shared" si="133"/>
        <v>18.893787854660481</v>
      </c>
      <c r="J75" s="18">
        <f t="shared" si="133"/>
        <v>17.575735208130741</v>
      </c>
      <c r="K75" s="18">
        <f t="shared" si="133"/>
        <v>16.550851758700496</v>
      </c>
      <c r="L75" s="18">
        <f t="shared" si="133"/>
        <v>15.740318181139566</v>
      </c>
      <c r="M75" s="18">
        <f t="shared" si="133"/>
        <v>15.091647284070696</v>
      </c>
      <c r="N75" s="18" t="e">
        <f t="shared" si="133"/>
        <v>#REF!</v>
      </c>
      <c r="O75" s="18" t="e">
        <f t="shared" si="133"/>
        <v>#REF!</v>
      </c>
      <c r="P75" s="18" t="e">
        <f t="shared" si="133"/>
        <v>#REF!</v>
      </c>
      <c r="Q75" s="18" t="e">
        <f t="shared" si="133"/>
        <v>#REF!</v>
      </c>
      <c r="R75" s="18" t="e">
        <f t="shared" si="133"/>
        <v>#REF!</v>
      </c>
      <c r="S75" s="18" t="e">
        <f t="shared" si="133"/>
        <v>#REF!</v>
      </c>
      <c r="T75" s="18" t="e">
        <f t="shared" si="133"/>
        <v>#REF!</v>
      </c>
      <c r="U75" s="18" t="e">
        <f t="shared" si="133"/>
        <v>#REF!</v>
      </c>
      <c r="V75" s="18" t="e">
        <f t="shared" si="133"/>
        <v>#REF!</v>
      </c>
      <c r="W75" s="18" t="e">
        <f t="shared" si="133"/>
        <v>#REF!</v>
      </c>
      <c r="X75" s="18" t="e">
        <f t="shared" si="133"/>
        <v>#REF!</v>
      </c>
      <c r="Y75" s="18" t="e">
        <f t="shared" si="133"/>
        <v>#REF!</v>
      </c>
      <c r="Z75" s="18" t="e">
        <f t="shared" si="133"/>
        <v>#REF!</v>
      </c>
      <c r="AA75" s="18" t="e">
        <f t="shared" si="133"/>
        <v>#REF!</v>
      </c>
      <c r="AB75" s="18" t="e">
        <f t="shared" si="133"/>
        <v>#REF!</v>
      </c>
      <c r="AC75" s="18" t="e">
        <f t="shared" si="133"/>
        <v>#REF!</v>
      </c>
      <c r="AD75" s="18" t="e">
        <f t="shared" si="133"/>
        <v>#REF!</v>
      </c>
      <c r="AE75" s="18" t="e">
        <f t="shared" si="133"/>
        <v>#REF!</v>
      </c>
      <c r="AF75" s="18" t="e">
        <f t="shared" si="133"/>
        <v>#REF!</v>
      </c>
      <c r="AG75" s="18" t="e">
        <f t="shared" si="133"/>
        <v>#REF!</v>
      </c>
      <c r="AH75" s="18" t="e">
        <f t="shared" si="133"/>
        <v>#REF!</v>
      </c>
      <c r="AI75" s="18" t="e">
        <f t="shared" si="133"/>
        <v>#REF!</v>
      </c>
      <c r="AJ75" s="18" t="e">
        <f t="shared" si="133"/>
        <v>#REF!</v>
      </c>
      <c r="AK75" s="18" t="e">
        <f t="shared" si="133"/>
        <v>#REF!</v>
      </c>
      <c r="AL75" s="18" t="e">
        <f t="shared" si="133"/>
        <v>#REF!</v>
      </c>
      <c r="AM75" s="18" t="e">
        <f t="shared" si="133"/>
        <v>#REF!</v>
      </c>
      <c r="AN75" s="18" t="e">
        <f t="shared" si="133"/>
        <v>#REF!</v>
      </c>
      <c r="AO75" s="18" t="e">
        <f t="shared" si="133"/>
        <v>#REF!</v>
      </c>
      <c r="AP75" s="18" t="e">
        <f t="shared" si="133"/>
        <v>#REF!</v>
      </c>
      <c r="AQ75" s="18" t="e">
        <f t="shared" si="133"/>
        <v>#REF!</v>
      </c>
      <c r="AR75" s="18" t="e">
        <f t="shared" si="133"/>
        <v>#REF!</v>
      </c>
      <c r="AS75" s="18" t="e">
        <f t="shared" si="133"/>
        <v>#REF!</v>
      </c>
      <c r="AT75" s="18" t="e">
        <f t="shared" si="133"/>
        <v>#REF!</v>
      </c>
      <c r="AU75" s="18" t="e">
        <f t="shared" si="133"/>
        <v>#REF!</v>
      </c>
      <c r="AV75" s="18" t="e">
        <f t="shared" si="133"/>
        <v>#REF!</v>
      </c>
      <c r="AW75" s="18" t="e">
        <f t="shared" si="133"/>
        <v>#REF!</v>
      </c>
      <c r="AX75" s="18" t="e">
        <f t="shared" si="133"/>
        <v>#REF!</v>
      </c>
      <c r="AY75" s="18" t="e">
        <f t="shared" si="133"/>
        <v>#REF!</v>
      </c>
    </row>
    <row r="76" spans="1:51" s="5" customFormat="1" ht="15" customHeight="1" outlineLevel="1" x14ac:dyDescent="0.25">
      <c r="A76" s="17" t="s">
        <v>13</v>
      </c>
      <c r="B76" s="17">
        <f t="shared" ref="B76:B122" si="134">+B75+30</f>
        <v>120</v>
      </c>
      <c r="C76" s="21"/>
      <c r="D76" s="21"/>
      <c r="E76" s="18">
        <f t="shared" ref="E76:AY76" si="135">E22</f>
        <v>31.438228870120671</v>
      </c>
      <c r="F76" s="18">
        <f t="shared" si="135"/>
        <v>26.342891292373764</v>
      </c>
      <c r="G76" s="18">
        <f t="shared" si="135"/>
        <v>22.987946291439201</v>
      </c>
      <c r="H76" s="18">
        <f t="shared" si="135"/>
        <v>20.628962128357038</v>
      </c>
      <c r="I76" s="18">
        <f t="shared" si="135"/>
        <v>18.893787854660481</v>
      </c>
      <c r="J76" s="18">
        <f t="shared" si="135"/>
        <v>17.575735208130741</v>
      </c>
      <c r="K76" s="18">
        <f t="shared" si="135"/>
        <v>16.550851758700496</v>
      </c>
      <c r="L76" s="18">
        <f t="shared" si="135"/>
        <v>15.740318181139566</v>
      </c>
      <c r="M76" s="18">
        <f t="shared" si="135"/>
        <v>15.091647284070696</v>
      </c>
      <c r="N76" s="18" t="e">
        <f t="shared" si="135"/>
        <v>#REF!</v>
      </c>
      <c r="O76" s="18" t="e">
        <f t="shared" si="135"/>
        <v>#REF!</v>
      </c>
      <c r="P76" s="18" t="e">
        <f t="shared" si="135"/>
        <v>#REF!</v>
      </c>
      <c r="Q76" s="18" t="e">
        <f t="shared" si="135"/>
        <v>#REF!</v>
      </c>
      <c r="R76" s="18" t="e">
        <f t="shared" si="135"/>
        <v>#REF!</v>
      </c>
      <c r="S76" s="18" t="e">
        <f t="shared" si="135"/>
        <v>#REF!</v>
      </c>
      <c r="T76" s="18" t="e">
        <f t="shared" si="135"/>
        <v>#REF!</v>
      </c>
      <c r="U76" s="18" t="e">
        <f t="shared" si="135"/>
        <v>#REF!</v>
      </c>
      <c r="V76" s="18" t="e">
        <f t="shared" si="135"/>
        <v>#REF!</v>
      </c>
      <c r="W76" s="18" t="e">
        <f t="shared" si="135"/>
        <v>#REF!</v>
      </c>
      <c r="X76" s="18" t="e">
        <f t="shared" si="135"/>
        <v>#REF!</v>
      </c>
      <c r="Y76" s="18" t="e">
        <f t="shared" si="135"/>
        <v>#REF!</v>
      </c>
      <c r="Z76" s="18" t="e">
        <f t="shared" si="135"/>
        <v>#REF!</v>
      </c>
      <c r="AA76" s="18" t="e">
        <f t="shared" si="135"/>
        <v>#REF!</v>
      </c>
      <c r="AB76" s="18" t="e">
        <f t="shared" si="135"/>
        <v>#REF!</v>
      </c>
      <c r="AC76" s="18" t="e">
        <f t="shared" si="135"/>
        <v>#REF!</v>
      </c>
      <c r="AD76" s="18" t="e">
        <f t="shared" si="135"/>
        <v>#REF!</v>
      </c>
      <c r="AE76" s="18" t="e">
        <f t="shared" si="135"/>
        <v>#REF!</v>
      </c>
      <c r="AF76" s="18" t="e">
        <f t="shared" si="135"/>
        <v>#REF!</v>
      </c>
      <c r="AG76" s="18" t="e">
        <f t="shared" si="135"/>
        <v>#REF!</v>
      </c>
      <c r="AH76" s="18" t="e">
        <f t="shared" si="135"/>
        <v>#REF!</v>
      </c>
      <c r="AI76" s="18" t="e">
        <f t="shared" si="135"/>
        <v>#REF!</v>
      </c>
      <c r="AJ76" s="18" t="e">
        <f t="shared" si="135"/>
        <v>#REF!</v>
      </c>
      <c r="AK76" s="18" t="e">
        <f t="shared" si="135"/>
        <v>#REF!</v>
      </c>
      <c r="AL76" s="18" t="e">
        <f t="shared" si="135"/>
        <v>#REF!</v>
      </c>
      <c r="AM76" s="18" t="e">
        <f t="shared" si="135"/>
        <v>#REF!</v>
      </c>
      <c r="AN76" s="18" t="e">
        <f t="shared" si="135"/>
        <v>#REF!</v>
      </c>
      <c r="AO76" s="18" t="e">
        <f t="shared" si="135"/>
        <v>#REF!</v>
      </c>
      <c r="AP76" s="18" t="e">
        <f t="shared" si="135"/>
        <v>#REF!</v>
      </c>
      <c r="AQ76" s="18" t="e">
        <f t="shared" si="135"/>
        <v>#REF!</v>
      </c>
      <c r="AR76" s="18" t="e">
        <f t="shared" si="135"/>
        <v>#REF!</v>
      </c>
      <c r="AS76" s="18" t="e">
        <f t="shared" si="135"/>
        <v>#REF!</v>
      </c>
      <c r="AT76" s="18" t="e">
        <f t="shared" si="135"/>
        <v>#REF!</v>
      </c>
      <c r="AU76" s="18" t="e">
        <f t="shared" si="135"/>
        <v>#REF!</v>
      </c>
      <c r="AV76" s="18" t="e">
        <f t="shared" si="135"/>
        <v>#REF!</v>
      </c>
      <c r="AW76" s="18" t="e">
        <f t="shared" si="135"/>
        <v>#REF!</v>
      </c>
      <c r="AX76" s="18" t="e">
        <f t="shared" si="135"/>
        <v>#REF!</v>
      </c>
      <c r="AY76" s="18" t="e">
        <f t="shared" si="135"/>
        <v>#REF!</v>
      </c>
    </row>
    <row r="77" spans="1:51" s="5" customFormat="1" ht="15" customHeight="1" outlineLevel="1" x14ac:dyDescent="0.25">
      <c r="A77" s="17" t="s">
        <v>14</v>
      </c>
      <c r="B77" s="17">
        <f t="shared" si="134"/>
        <v>150</v>
      </c>
      <c r="C77" s="21"/>
      <c r="D77" s="21"/>
      <c r="E77" s="21"/>
      <c r="F77" s="18">
        <f t="shared" ref="F77:AY77" si="136">F23</f>
        <v>26.342891292373764</v>
      </c>
      <c r="G77" s="18">
        <f t="shared" si="136"/>
        <v>22.987946291439201</v>
      </c>
      <c r="H77" s="18">
        <f t="shared" si="136"/>
        <v>20.628962128357038</v>
      </c>
      <c r="I77" s="18">
        <f t="shared" si="136"/>
        <v>18.893787854660481</v>
      </c>
      <c r="J77" s="18">
        <f t="shared" si="136"/>
        <v>17.575735208130741</v>
      </c>
      <c r="K77" s="18">
        <f t="shared" si="136"/>
        <v>16.550851758700496</v>
      </c>
      <c r="L77" s="18">
        <f t="shared" si="136"/>
        <v>15.740318181139566</v>
      </c>
      <c r="M77" s="18">
        <f t="shared" si="136"/>
        <v>15.091647284070696</v>
      </c>
      <c r="N77" s="18" t="e">
        <f t="shared" si="136"/>
        <v>#REF!</v>
      </c>
      <c r="O77" s="18" t="e">
        <f t="shared" si="136"/>
        <v>#REF!</v>
      </c>
      <c r="P77" s="18" t="e">
        <f t="shared" si="136"/>
        <v>#REF!</v>
      </c>
      <c r="Q77" s="18" t="e">
        <f t="shared" si="136"/>
        <v>#REF!</v>
      </c>
      <c r="R77" s="18" t="e">
        <f t="shared" si="136"/>
        <v>#REF!</v>
      </c>
      <c r="S77" s="18" t="e">
        <f t="shared" si="136"/>
        <v>#REF!</v>
      </c>
      <c r="T77" s="18" t="e">
        <f t="shared" si="136"/>
        <v>#REF!</v>
      </c>
      <c r="U77" s="18" t="e">
        <f t="shared" si="136"/>
        <v>#REF!</v>
      </c>
      <c r="V77" s="18" t="e">
        <f t="shared" si="136"/>
        <v>#REF!</v>
      </c>
      <c r="W77" s="18" t="e">
        <f t="shared" si="136"/>
        <v>#REF!</v>
      </c>
      <c r="X77" s="18" t="e">
        <f t="shared" si="136"/>
        <v>#REF!</v>
      </c>
      <c r="Y77" s="18" t="e">
        <f t="shared" si="136"/>
        <v>#REF!</v>
      </c>
      <c r="Z77" s="18" t="e">
        <f t="shared" si="136"/>
        <v>#REF!</v>
      </c>
      <c r="AA77" s="18" t="e">
        <f t="shared" si="136"/>
        <v>#REF!</v>
      </c>
      <c r="AB77" s="18" t="e">
        <f t="shared" si="136"/>
        <v>#REF!</v>
      </c>
      <c r="AC77" s="18" t="e">
        <f t="shared" si="136"/>
        <v>#REF!</v>
      </c>
      <c r="AD77" s="18" t="e">
        <f t="shared" si="136"/>
        <v>#REF!</v>
      </c>
      <c r="AE77" s="18" t="e">
        <f t="shared" si="136"/>
        <v>#REF!</v>
      </c>
      <c r="AF77" s="18" t="e">
        <f t="shared" si="136"/>
        <v>#REF!</v>
      </c>
      <c r="AG77" s="18" t="e">
        <f t="shared" si="136"/>
        <v>#REF!</v>
      </c>
      <c r="AH77" s="18" t="e">
        <f t="shared" si="136"/>
        <v>#REF!</v>
      </c>
      <c r="AI77" s="18" t="e">
        <f t="shared" si="136"/>
        <v>#REF!</v>
      </c>
      <c r="AJ77" s="18" t="e">
        <f t="shared" si="136"/>
        <v>#REF!</v>
      </c>
      <c r="AK77" s="18" t="e">
        <f t="shared" si="136"/>
        <v>#REF!</v>
      </c>
      <c r="AL77" s="18" t="e">
        <f t="shared" si="136"/>
        <v>#REF!</v>
      </c>
      <c r="AM77" s="18" t="e">
        <f t="shared" si="136"/>
        <v>#REF!</v>
      </c>
      <c r="AN77" s="18" t="e">
        <f t="shared" si="136"/>
        <v>#REF!</v>
      </c>
      <c r="AO77" s="18" t="e">
        <f t="shared" si="136"/>
        <v>#REF!</v>
      </c>
      <c r="AP77" s="18" t="e">
        <f t="shared" si="136"/>
        <v>#REF!</v>
      </c>
      <c r="AQ77" s="18" t="e">
        <f t="shared" si="136"/>
        <v>#REF!</v>
      </c>
      <c r="AR77" s="18" t="e">
        <f t="shared" si="136"/>
        <v>#REF!</v>
      </c>
      <c r="AS77" s="18" t="e">
        <f t="shared" si="136"/>
        <v>#REF!</v>
      </c>
      <c r="AT77" s="18" t="e">
        <f t="shared" si="136"/>
        <v>#REF!</v>
      </c>
      <c r="AU77" s="18" t="e">
        <f t="shared" si="136"/>
        <v>#REF!</v>
      </c>
      <c r="AV77" s="18" t="e">
        <f t="shared" si="136"/>
        <v>#REF!</v>
      </c>
      <c r="AW77" s="18" t="e">
        <f t="shared" si="136"/>
        <v>#REF!</v>
      </c>
      <c r="AX77" s="18" t="e">
        <f t="shared" si="136"/>
        <v>#REF!</v>
      </c>
      <c r="AY77" s="18" t="e">
        <f t="shared" si="136"/>
        <v>#REF!</v>
      </c>
    </row>
    <row r="78" spans="1:51" s="5" customFormat="1" ht="15" customHeight="1" outlineLevel="1" x14ac:dyDescent="0.25">
      <c r="A78" s="17" t="s">
        <v>15</v>
      </c>
      <c r="B78" s="17">
        <f t="shared" si="134"/>
        <v>180</v>
      </c>
      <c r="C78" s="21"/>
      <c r="D78" s="21"/>
      <c r="E78" s="21"/>
      <c r="F78" s="21"/>
      <c r="G78" s="18">
        <f t="shared" ref="G78:AY78" si="137">G24</f>
        <v>22.987946291439201</v>
      </c>
      <c r="H78" s="18">
        <f t="shared" si="137"/>
        <v>20.628962128357038</v>
      </c>
      <c r="I78" s="18">
        <f t="shared" si="137"/>
        <v>18.893787854660481</v>
      </c>
      <c r="J78" s="18">
        <f t="shared" si="137"/>
        <v>17.575735208130741</v>
      </c>
      <c r="K78" s="18">
        <f t="shared" si="137"/>
        <v>16.550851758700496</v>
      </c>
      <c r="L78" s="18">
        <f t="shared" si="137"/>
        <v>15.740318181139566</v>
      </c>
      <c r="M78" s="18">
        <f t="shared" si="137"/>
        <v>15.091647284070696</v>
      </c>
      <c r="N78" s="18" t="e">
        <f t="shared" si="137"/>
        <v>#REF!</v>
      </c>
      <c r="O78" s="18" t="e">
        <f t="shared" si="137"/>
        <v>#REF!</v>
      </c>
      <c r="P78" s="18" t="e">
        <f t="shared" si="137"/>
        <v>#REF!</v>
      </c>
      <c r="Q78" s="18" t="e">
        <f t="shared" si="137"/>
        <v>#REF!</v>
      </c>
      <c r="R78" s="18" t="e">
        <f t="shared" si="137"/>
        <v>#REF!</v>
      </c>
      <c r="S78" s="18" t="e">
        <f t="shared" si="137"/>
        <v>#REF!</v>
      </c>
      <c r="T78" s="18" t="e">
        <f t="shared" si="137"/>
        <v>#REF!</v>
      </c>
      <c r="U78" s="18" t="e">
        <f t="shared" si="137"/>
        <v>#REF!</v>
      </c>
      <c r="V78" s="18" t="e">
        <f t="shared" si="137"/>
        <v>#REF!</v>
      </c>
      <c r="W78" s="18" t="e">
        <f t="shared" si="137"/>
        <v>#REF!</v>
      </c>
      <c r="X78" s="18" t="e">
        <f t="shared" si="137"/>
        <v>#REF!</v>
      </c>
      <c r="Y78" s="18" t="e">
        <f t="shared" si="137"/>
        <v>#REF!</v>
      </c>
      <c r="Z78" s="18" t="e">
        <f t="shared" si="137"/>
        <v>#REF!</v>
      </c>
      <c r="AA78" s="18" t="e">
        <f t="shared" si="137"/>
        <v>#REF!</v>
      </c>
      <c r="AB78" s="18" t="e">
        <f t="shared" si="137"/>
        <v>#REF!</v>
      </c>
      <c r="AC78" s="18" t="e">
        <f t="shared" si="137"/>
        <v>#REF!</v>
      </c>
      <c r="AD78" s="18" t="e">
        <f t="shared" si="137"/>
        <v>#REF!</v>
      </c>
      <c r="AE78" s="18" t="e">
        <f t="shared" si="137"/>
        <v>#REF!</v>
      </c>
      <c r="AF78" s="18" t="e">
        <f t="shared" si="137"/>
        <v>#REF!</v>
      </c>
      <c r="AG78" s="18" t="e">
        <f t="shared" si="137"/>
        <v>#REF!</v>
      </c>
      <c r="AH78" s="18" t="e">
        <f t="shared" si="137"/>
        <v>#REF!</v>
      </c>
      <c r="AI78" s="18" t="e">
        <f t="shared" si="137"/>
        <v>#REF!</v>
      </c>
      <c r="AJ78" s="18" t="e">
        <f t="shared" si="137"/>
        <v>#REF!</v>
      </c>
      <c r="AK78" s="18" t="e">
        <f t="shared" si="137"/>
        <v>#REF!</v>
      </c>
      <c r="AL78" s="18" t="e">
        <f t="shared" si="137"/>
        <v>#REF!</v>
      </c>
      <c r="AM78" s="18" t="e">
        <f t="shared" si="137"/>
        <v>#REF!</v>
      </c>
      <c r="AN78" s="18" t="e">
        <f t="shared" si="137"/>
        <v>#REF!</v>
      </c>
      <c r="AO78" s="18" t="e">
        <f t="shared" si="137"/>
        <v>#REF!</v>
      </c>
      <c r="AP78" s="18" t="e">
        <f t="shared" si="137"/>
        <v>#REF!</v>
      </c>
      <c r="AQ78" s="18" t="e">
        <f t="shared" si="137"/>
        <v>#REF!</v>
      </c>
      <c r="AR78" s="18" t="e">
        <f t="shared" si="137"/>
        <v>#REF!</v>
      </c>
      <c r="AS78" s="18" t="e">
        <f t="shared" si="137"/>
        <v>#REF!</v>
      </c>
      <c r="AT78" s="18" t="e">
        <f t="shared" si="137"/>
        <v>#REF!</v>
      </c>
      <c r="AU78" s="18" t="e">
        <f t="shared" si="137"/>
        <v>#REF!</v>
      </c>
      <c r="AV78" s="18" t="e">
        <f t="shared" si="137"/>
        <v>#REF!</v>
      </c>
      <c r="AW78" s="18" t="e">
        <f t="shared" si="137"/>
        <v>#REF!</v>
      </c>
      <c r="AX78" s="18" t="e">
        <f t="shared" si="137"/>
        <v>#REF!</v>
      </c>
      <c r="AY78" s="18" t="e">
        <f t="shared" si="137"/>
        <v>#REF!</v>
      </c>
    </row>
    <row r="79" spans="1:51" s="5" customFormat="1" ht="15" customHeight="1" outlineLevel="1" x14ac:dyDescent="0.25">
      <c r="A79" s="17" t="s">
        <v>16</v>
      </c>
      <c r="B79" s="17">
        <f t="shared" si="134"/>
        <v>210</v>
      </c>
      <c r="C79" s="21"/>
      <c r="D79" s="21"/>
      <c r="E79" s="21"/>
      <c r="F79" s="21"/>
      <c r="G79" s="21"/>
      <c r="H79" s="18">
        <f t="shared" ref="H79:AY79" si="138">H25</f>
        <v>20.628962128357038</v>
      </c>
      <c r="I79" s="18">
        <f t="shared" si="138"/>
        <v>18.893787854660481</v>
      </c>
      <c r="J79" s="18">
        <f t="shared" si="138"/>
        <v>17.575735208130741</v>
      </c>
      <c r="K79" s="18">
        <f t="shared" si="138"/>
        <v>16.550851758700496</v>
      </c>
      <c r="L79" s="18">
        <f t="shared" si="138"/>
        <v>15.740318181139566</v>
      </c>
      <c r="M79" s="18">
        <f t="shared" si="138"/>
        <v>15.091647284070696</v>
      </c>
      <c r="N79" s="18" t="e">
        <f t="shared" si="138"/>
        <v>#REF!</v>
      </c>
      <c r="O79" s="18" t="e">
        <f t="shared" si="138"/>
        <v>#REF!</v>
      </c>
      <c r="P79" s="18" t="e">
        <f t="shared" si="138"/>
        <v>#REF!</v>
      </c>
      <c r="Q79" s="18" t="e">
        <f t="shared" si="138"/>
        <v>#REF!</v>
      </c>
      <c r="R79" s="18" t="e">
        <f t="shared" si="138"/>
        <v>#REF!</v>
      </c>
      <c r="S79" s="18" t="e">
        <f t="shared" si="138"/>
        <v>#REF!</v>
      </c>
      <c r="T79" s="18" t="e">
        <f t="shared" si="138"/>
        <v>#REF!</v>
      </c>
      <c r="U79" s="18" t="e">
        <f t="shared" si="138"/>
        <v>#REF!</v>
      </c>
      <c r="V79" s="18" t="e">
        <f t="shared" si="138"/>
        <v>#REF!</v>
      </c>
      <c r="W79" s="18" t="e">
        <f t="shared" si="138"/>
        <v>#REF!</v>
      </c>
      <c r="X79" s="18" t="e">
        <f t="shared" si="138"/>
        <v>#REF!</v>
      </c>
      <c r="Y79" s="18" t="e">
        <f t="shared" si="138"/>
        <v>#REF!</v>
      </c>
      <c r="Z79" s="18" t="e">
        <f t="shared" si="138"/>
        <v>#REF!</v>
      </c>
      <c r="AA79" s="18" t="e">
        <f t="shared" si="138"/>
        <v>#REF!</v>
      </c>
      <c r="AB79" s="18" t="e">
        <f t="shared" si="138"/>
        <v>#REF!</v>
      </c>
      <c r="AC79" s="18" t="e">
        <f t="shared" si="138"/>
        <v>#REF!</v>
      </c>
      <c r="AD79" s="18" t="e">
        <f t="shared" si="138"/>
        <v>#REF!</v>
      </c>
      <c r="AE79" s="18" t="e">
        <f t="shared" si="138"/>
        <v>#REF!</v>
      </c>
      <c r="AF79" s="18" t="e">
        <f t="shared" si="138"/>
        <v>#REF!</v>
      </c>
      <c r="AG79" s="18" t="e">
        <f t="shared" si="138"/>
        <v>#REF!</v>
      </c>
      <c r="AH79" s="18" t="e">
        <f t="shared" si="138"/>
        <v>#REF!</v>
      </c>
      <c r="AI79" s="18" t="e">
        <f t="shared" si="138"/>
        <v>#REF!</v>
      </c>
      <c r="AJ79" s="18" t="e">
        <f t="shared" si="138"/>
        <v>#REF!</v>
      </c>
      <c r="AK79" s="18" t="e">
        <f t="shared" si="138"/>
        <v>#REF!</v>
      </c>
      <c r="AL79" s="18" t="e">
        <f t="shared" si="138"/>
        <v>#REF!</v>
      </c>
      <c r="AM79" s="18" t="e">
        <f t="shared" si="138"/>
        <v>#REF!</v>
      </c>
      <c r="AN79" s="18" t="e">
        <f t="shared" si="138"/>
        <v>#REF!</v>
      </c>
      <c r="AO79" s="18" t="e">
        <f t="shared" si="138"/>
        <v>#REF!</v>
      </c>
      <c r="AP79" s="18" t="e">
        <f t="shared" si="138"/>
        <v>#REF!</v>
      </c>
      <c r="AQ79" s="18" t="e">
        <f t="shared" si="138"/>
        <v>#REF!</v>
      </c>
      <c r="AR79" s="18" t="e">
        <f t="shared" si="138"/>
        <v>#REF!</v>
      </c>
      <c r="AS79" s="18" t="e">
        <f t="shared" si="138"/>
        <v>#REF!</v>
      </c>
      <c r="AT79" s="18" t="e">
        <f t="shared" si="138"/>
        <v>#REF!</v>
      </c>
      <c r="AU79" s="18" t="e">
        <f t="shared" si="138"/>
        <v>#REF!</v>
      </c>
      <c r="AV79" s="18" t="e">
        <f t="shared" si="138"/>
        <v>#REF!</v>
      </c>
      <c r="AW79" s="18" t="e">
        <f t="shared" si="138"/>
        <v>#REF!</v>
      </c>
      <c r="AX79" s="18" t="e">
        <f t="shared" si="138"/>
        <v>#REF!</v>
      </c>
      <c r="AY79" s="18" t="e">
        <f t="shared" si="138"/>
        <v>#REF!</v>
      </c>
    </row>
    <row r="80" spans="1:51" s="5" customFormat="1" ht="15" customHeight="1" outlineLevel="1" x14ac:dyDescent="0.25">
      <c r="A80" s="17" t="s">
        <v>17</v>
      </c>
      <c r="B80" s="17">
        <f t="shared" si="134"/>
        <v>240</v>
      </c>
      <c r="C80" s="21"/>
      <c r="D80" s="21"/>
      <c r="E80" s="21"/>
      <c r="F80" s="21"/>
      <c r="G80" s="21"/>
      <c r="H80" s="21"/>
      <c r="I80" s="18">
        <f t="shared" ref="I80:AY80" si="139">I26</f>
        <v>18.893787854660481</v>
      </c>
      <c r="J80" s="18">
        <f t="shared" si="139"/>
        <v>17.575735208130741</v>
      </c>
      <c r="K80" s="18">
        <f t="shared" si="139"/>
        <v>16.550851758700496</v>
      </c>
      <c r="L80" s="18">
        <f t="shared" si="139"/>
        <v>15.740318181139566</v>
      </c>
      <c r="M80" s="18">
        <f t="shared" si="139"/>
        <v>15.091647284070696</v>
      </c>
      <c r="N80" s="18" t="e">
        <f t="shared" si="139"/>
        <v>#REF!</v>
      </c>
      <c r="O80" s="18" t="e">
        <f t="shared" si="139"/>
        <v>#REF!</v>
      </c>
      <c r="P80" s="18" t="e">
        <f t="shared" si="139"/>
        <v>#REF!</v>
      </c>
      <c r="Q80" s="18" t="e">
        <f t="shared" si="139"/>
        <v>#REF!</v>
      </c>
      <c r="R80" s="18" t="e">
        <f t="shared" si="139"/>
        <v>#REF!</v>
      </c>
      <c r="S80" s="18" t="e">
        <f t="shared" si="139"/>
        <v>#REF!</v>
      </c>
      <c r="T80" s="18" t="e">
        <f t="shared" si="139"/>
        <v>#REF!</v>
      </c>
      <c r="U80" s="18" t="e">
        <f t="shared" si="139"/>
        <v>#REF!</v>
      </c>
      <c r="V80" s="18" t="e">
        <f t="shared" si="139"/>
        <v>#REF!</v>
      </c>
      <c r="W80" s="18" t="e">
        <f t="shared" si="139"/>
        <v>#REF!</v>
      </c>
      <c r="X80" s="18" t="e">
        <f t="shared" si="139"/>
        <v>#REF!</v>
      </c>
      <c r="Y80" s="18" t="e">
        <f t="shared" si="139"/>
        <v>#REF!</v>
      </c>
      <c r="Z80" s="18" t="e">
        <f t="shared" si="139"/>
        <v>#REF!</v>
      </c>
      <c r="AA80" s="18" t="e">
        <f t="shared" si="139"/>
        <v>#REF!</v>
      </c>
      <c r="AB80" s="18" t="e">
        <f t="shared" si="139"/>
        <v>#REF!</v>
      </c>
      <c r="AC80" s="18" t="e">
        <f t="shared" si="139"/>
        <v>#REF!</v>
      </c>
      <c r="AD80" s="18" t="e">
        <f t="shared" si="139"/>
        <v>#REF!</v>
      </c>
      <c r="AE80" s="18" t="e">
        <f t="shared" si="139"/>
        <v>#REF!</v>
      </c>
      <c r="AF80" s="18" t="e">
        <f t="shared" si="139"/>
        <v>#REF!</v>
      </c>
      <c r="AG80" s="18" t="e">
        <f t="shared" si="139"/>
        <v>#REF!</v>
      </c>
      <c r="AH80" s="18" t="e">
        <f t="shared" si="139"/>
        <v>#REF!</v>
      </c>
      <c r="AI80" s="18" t="e">
        <f t="shared" si="139"/>
        <v>#REF!</v>
      </c>
      <c r="AJ80" s="18" t="e">
        <f t="shared" si="139"/>
        <v>#REF!</v>
      </c>
      <c r="AK80" s="18" t="e">
        <f t="shared" si="139"/>
        <v>#REF!</v>
      </c>
      <c r="AL80" s="18" t="e">
        <f t="shared" si="139"/>
        <v>#REF!</v>
      </c>
      <c r="AM80" s="18" t="e">
        <f t="shared" si="139"/>
        <v>#REF!</v>
      </c>
      <c r="AN80" s="18" t="e">
        <f t="shared" si="139"/>
        <v>#REF!</v>
      </c>
      <c r="AO80" s="18" t="e">
        <f t="shared" si="139"/>
        <v>#REF!</v>
      </c>
      <c r="AP80" s="18" t="e">
        <f t="shared" si="139"/>
        <v>#REF!</v>
      </c>
      <c r="AQ80" s="18" t="e">
        <f t="shared" si="139"/>
        <v>#REF!</v>
      </c>
      <c r="AR80" s="18" t="e">
        <f t="shared" si="139"/>
        <v>#REF!</v>
      </c>
      <c r="AS80" s="18" t="e">
        <f t="shared" si="139"/>
        <v>#REF!</v>
      </c>
      <c r="AT80" s="18" t="e">
        <f t="shared" si="139"/>
        <v>#REF!</v>
      </c>
      <c r="AU80" s="18" t="e">
        <f t="shared" si="139"/>
        <v>#REF!</v>
      </c>
      <c r="AV80" s="18" t="e">
        <f t="shared" si="139"/>
        <v>#REF!</v>
      </c>
      <c r="AW80" s="18" t="e">
        <f t="shared" si="139"/>
        <v>#REF!</v>
      </c>
      <c r="AX80" s="18" t="e">
        <f t="shared" si="139"/>
        <v>#REF!</v>
      </c>
      <c r="AY80" s="18" t="e">
        <f t="shared" si="139"/>
        <v>#REF!</v>
      </c>
    </row>
    <row r="81" spans="1:51" s="5" customFormat="1" ht="15" customHeight="1" outlineLevel="1" x14ac:dyDescent="0.25">
      <c r="A81" s="17" t="s">
        <v>18</v>
      </c>
      <c r="B81" s="17">
        <f t="shared" si="134"/>
        <v>270</v>
      </c>
      <c r="C81" s="21"/>
      <c r="D81" s="21"/>
      <c r="E81" s="21"/>
      <c r="F81" s="21"/>
      <c r="G81" s="21"/>
      <c r="H81" s="21"/>
      <c r="I81" s="21"/>
      <c r="J81" s="18">
        <f t="shared" ref="J81:AY81" si="140">J27</f>
        <v>17.575735208130741</v>
      </c>
      <c r="K81" s="18">
        <f t="shared" si="140"/>
        <v>16.550851758700496</v>
      </c>
      <c r="L81" s="18">
        <f t="shared" si="140"/>
        <v>15.740318181139566</v>
      </c>
      <c r="M81" s="18">
        <f t="shared" si="140"/>
        <v>15.091647284070696</v>
      </c>
      <c r="N81" s="18" t="e">
        <f t="shared" si="140"/>
        <v>#REF!</v>
      </c>
      <c r="O81" s="18" t="e">
        <f t="shared" si="140"/>
        <v>#REF!</v>
      </c>
      <c r="P81" s="18" t="e">
        <f t="shared" si="140"/>
        <v>#REF!</v>
      </c>
      <c r="Q81" s="18" t="e">
        <f t="shared" si="140"/>
        <v>#REF!</v>
      </c>
      <c r="R81" s="18" t="e">
        <f t="shared" si="140"/>
        <v>#REF!</v>
      </c>
      <c r="S81" s="18" t="e">
        <f t="shared" si="140"/>
        <v>#REF!</v>
      </c>
      <c r="T81" s="18" t="e">
        <f t="shared" si="140"/>
        <v>#REF!</v>
      </c>
      <c r="U81" s="18" t="e">
        <f t="shared" si="140"/>
        <v>#REF!</v>
      </c>
      <c r="V81" s="18" t="e">
        <f t="shared" si="140"/>
        <v>#REF!</v>
      </c>
      <c r="W81" s="18" t="e">
        <f t="shared" si="140"/>
        <v>#REF!</v>
      </c>
      <c r="X81" s="18" t="e">
        <f t="shared" si="140"/>
        <v>#REF!</v>
      </c>
      <c r="Y81" s="18" t="e">
        <f t="shared" si="140"/>
        <v>#REF!</v>
      </c>
      <c r="Z81" s="18" t="e">
        <f t="shared" si="140"/>
        <v>#REF!</v>
      </c>
      <c r="AA81" s="18" t="e">
        <f t="shared" si="140"/>
        <v>#REF!</v>
      </c>
      <c r="AB81" s="18" t="e">
        <f t="shared" si="140"/>
        <v>#REF!</v>
      </c>
      <c r="AC81" s="18" t="e">
        <f t="shared" si="140"/>
        <v>#REF!</v>
      </c>
      <c r="AD81" s="18" t="e">
        <f t="shared" si="140"/>
        <v>#REF!</v>
      </c>
      <c r="AE81" s="18" t="e">
        <f t="shared" si="140"/>
        <v>#REF!</v>
      </c>
      <c r="AF81" s="18" t="e">
        <f t="shared" si="140"/>
        <v>#REF!</v>
      </c>
      <c r="AG81" s="18" t="e">
        <f t="shared" si="140"/>
        <v>#REF!</v>
      </c>
      <c r="AH81" s="18" t="e">
        <f t="shared" si="140"/>
        <v>#REF!</v>
      </c>
      <c r="AI81" s="18" t="e">
        <f t="shared" si="140"/>
        <v>#REF!</v>
      </c>
      <c r="AJ81" s="18" t="e">
        <f t="shared" si="140"/>
        <v>#REF!</v>
      </c>
      <c r="AK81" s="18" t="e">
        <f t="shared" si="140"/>
        <v>#REF!</v>
      </c>
      <c r="AL81" s="18" t="e">
        <f t="shared" si="140"/>
        <v>#REF!</v>
      </c>
      <c r="AM81" s="18" t="e">
        <f t="shared" si="140"/>
        <v>#REF!</v>
      </c>
      <c r="AN81" s="18" t="e">
        <f t="shared" si="140"/>
        <v>#REF!</v>
      </c>
      <c r="AO81" s="18" t="e">
        <f t="shared" si="140"/>
        <v>#REF!</v>
      </c>
      <c r="AP81" s="18" t="e">
        <f t="shared" si="140"/>
        <v>#REF!</v>
      </c>
      <c r="AQ81" s="18" t="e">
        <f t="shared" si="140"/>
        <v>#REF!</v>
      </c>
      <c r="AR81" s="18" t="e">
        <f t="shared" si="140"/>
        <v>#REF!</v>
      </c>
      <c r="AS81" s="18" t="e">
        <f t="shared" si="140"/>
        <v>#REF!</v>
      </c>
      <c r="AT81" s="18" t="e">
        <f t="shared" si="140"/>
        <v>#REF!</v>
      </c>
      <c r="AU81" s="18" t="e">
        <f t="shared" si="140"/>
        <v>#REF!</v>
      </c>
      <c r="AV81" s="18" t="e">
        <f t="shared" si="140"/>
        <v>#REF!</v>
      </c>
      <c r="AW81" s="18" t="e">
        <f t="shared" si="140"/>
        <v>#REF!</v>
      </c>
      <c r="AX81" s="18" t="e">
        <f t="shared" si="140"/>
        <v>#REF!</v>
      </c>
      <c r="AY81" s="18" t="e">
        <f t="shared" si="140"/>
        <v>#REF!</v>
      </c>
    </row>
    <row r="82" spans="1:51" s="5" customFormat="1" ht="15" customHeight="1" outlineLevel="1" x14ac:dyDescent="0.25">
      <c r="A82" s="17" t="s">
        <v>19</v>
      </c>
      <c r="B82" s="17">
        <f t="shared" si="134"/>
        <v>300</v>
      </c>
      <c r="C82" s="21"/>
      <c r="D82" s="21"/>
      <c r="E82" s="21"/>
      <c r="F82" s="21"/>
      <c r="G82" s="21"/>
      <c r="H82" s="21"/>
      <c r="I82" s="21"/>
      <c r="J82" s="21"/>
      <c r="K82" s="18">
        <f t="shared" ref="K82:AY82" si="141">K28</f>
        <v>16.550851758700496</v>
      </c>
      <c r="L82" s="18">
        <f t="shared" si="141"/>
        <v>15.740318181139566</v>
      </c>
      <c r="M82" s="18">
        <f t="shared" si="141"/>
        <v>15.091647284070696</v>
      </c>
      <c r="N82" s="18" t="e">
        <f t="shared" si="141"/>
        <v>#REF!</v>
      </c>
      <c r="O82" s="18" t="e">
        <f t="shared" si="141"/>
        <v>#REF!</v>
      </c>
      <c r="P82" s="18" t="e">
        <f t="shared" si="141"/>
        <v>#REF!</v>
      </c>
      <c r="Q82" s="18" t="e">
        <f t="shared" si="141"/>
        <v>#REF!</v>
      </c>
      <c r="R82" s="18" t="e">
        <f t="shared" si="141"/>
        <v>#REF!</v>
      </c>
      <c r="S82" s="18" t="e">
        <f t="shared" si="141"/>
        <v>#REF!</v>
      </c>
      <c r="T82" s="18" t="e">
        <f t="shared" si="141"/>
        <v>#REF!</v>
      </c>
      <c r="U82" s="18" t="e">
        <f t="shared" si="141"/>
        <v>#REF!</v>
      </c>
      <c r="V82" s="18" t="e">
        <f t="shared" si="141"/>
        <v>#REF!</v>
      </c>
      <c r="W82" s="18" t="e">
        <f t="shared" si="141"/>
        <v>#REF!</v>
      </c>
      <c r="X82" s="18" t="e">
        <f t="shared" si="141"/>
        <v>#REF!</v>
      </c>
      <c r="Y82" s="18" t="e">
        <f t="shared" si="141"/>
        <v>#REF!</v>
      </c>
      <c r="Z82" s="18" t="e">
        <f t="shared" si="141"/>
        <v>#REF!</v>
      </c>
      <c r="AA82" s="18" t="e">
        <f t="shared" si="141"/>
        <v>#REF!</v>
      </c>
      <c r="AB82" s="18" t="e">
        <f t="shared" si="141"/>
        <v>#REF!</v>
      </c>
      <c r="AC82" s="18" t="e">
        <f t="shared" si="141"/>
        <v>#REF!</v>
      </c>
      <c r="AD82" s="18" t="e">
        <f t="shared" si="141"/>
        <v>#REF!</v>
      </c>
      <c r="AE82" s="18" t="e">
        <f t="shared" si="141"/>
        <v>#REF!</v>
      </c>
      <c r="AF82" s="18" t="e">
        <f t="shared" si="141"/>
        <v>#REF!</v>
      </c>
      <c r="AG82" s="18" t="e">
        <f t="shared" si="141"/>
        <v>#REF!</v>
      </c>
      <c r="AH82" s="18" t="e">
        <f t="shared" si="141"/>
        <v>#REF!</v>
      </c>
      <c r="AI82" s="18" t="e">
        <f t="shared" si="141"/>
        <v>#REF!</v>
      </c>
      <c r="AJ82" s="18" t="e">
        <f t="shared" si="141"/>
        <v>#REF!</v>
      </c>
      <c r="AK82" s="18" t="e">
        <f t="shared" si="141"/>
        <v>#REF!</v>
      </c>
      <c r="AL82" s="18" t="e">
        <f t="shared" si="141"/>
        <v>#REF!</v>
      </c>
      <c r="AM82" s="18" t="e">
        <f t="shared" si="141"/>
        <v>#REF!</v>
      </c>
      <c r="AN82" s="18" t="e">
        <f t="shared" si="141"/>
        <v>#REF!</v>
      </c>
      <c r="AO82" s="18" t="e">
        <f t="shared" si="141"/>
        <v>#REF!</v>
      </c>
      <c r="AP82" s="18" t="e">
        <f t="shared" si="141"/>
        <v>#REF!</v>
      </c>
      <c r="AQ82" s="18" t="e">
        <f t="shared" si="141"/>
        <v>#REF!</v>
      </c>
      <c r="AR82" s="18" t="e">
        <f t="shared" si="141"/>
        <v>#REF!</v>
      </c>
      <c r="AS82" s="18" t="e">
        <f t="shared" si="141"/>
        <v>#REF!</v>
      </c>
      <c r="AT82" s="18" t="e">
        <f t="shared" si="141"/>
        <v>#REF!</v>
      </c>
      <c r="AU82" s="18" t="e">
        <f t="shared" si="141"/>
        <v>#REF!</v>
      </c>
      <c r="AV82" s="18" t="e">
        <f t="shared" si="141"/>
        <v>#REF!</v>
      </c>
      <c r="AW82" s="18" t="e">
        <f t="shared" si="141"/>
        <v>#REF!</v>
      </c>
      <c r="AX82" s="18" t="e">
        <f t="shared" si="141"/>
        <v>#REF!</v>
      </c>
      <c r="AY82" s="18" t="e">
        <f t="shared" si="141"/>
        <v>#REF!</v>
      </c>
    </row>
    <row r="83" spans="1:51" s="5" customFormat="1" ht="15" customHeight="1" outlineLevel="1" x14ac:dyDescent="0.25">
      <c r="A83" s="17" t="s">
        <v>20</v>
      </c>
      <c r="B83" s="17">
        <f t="shared" si="134"/>
        <v>330</v>
      </c>
      <c r="C83" s="21"/>
      <c r="D83" s="21"/>
      <c r="E83" s="21"/>
      <c r="F83" s="21"/>
      <c r="G83" s="21"/>
      <c r="H83" s="21"/>
      <c r="I83" s="21"/>
      <c r="J83" s="21"/>
      <c r="K83" s="21"/>
      <c r="L83" s="18">
        <f t="shared" ref="L83:AY83" si="142">L29</f>
        <v>15.740318181139566</v>
      </c>
      <c r="M83" s="18">
        <f t="shared" si="142"/>
        <v>15.091647284070696</v>
      </c>
      <c r="N83" s="18" t="e">
        <f t="shared" si="142"/>
        <v>#REF!</v>
      </c>
      <c r="O83" s="18" t="e">
        <f t="shared" si="142"/>
        <v>#REF!</v>
      </c>
      <c r="P83" s="18" t="e">
        <f t="shared" si="142"/>
        <v>#REF!</v>
      </c>
      <c r="Q83" s="18" t="e">
        <f t="shared" si="142"/>
        <v>#REF!</v>
      </c>
      <c r="R83" s="18" t="e">
        <f t="shared" si="142"/>
        <v>#REF!</v>
      </c>
      <c r="S83" s="18" t="e">
        <f t="shared" si="142"/>
        <v>#REF!</v>
      </c>
      <c r="T83" s="18" t="e">
        <f t="shared" si="142"/>
        <v>#REF!</v>
      </c>
      <c r="U83" s="18" t="e">
        <f t="shared" si="142"/>
        <v>#REF!</v>
      </c>
      <c r="V83" s="18" t="e">
        <f t="shared" si="142"/>
        <v>#REF!</v>
      </c>
      <c r="W83" s="18" t="e">
        <f t="shared" si="142"/>
        <v>#REF!</v>
      </c>
      <c r="X83" s="18" t="e">
        <f t="shared" si="142"/>
        <v>#REF!</v>
      </c>
      <c r="Y83" s="18" t="e">
        <f t="shared" si="142"/>
        <v>#REF!</v>
      </c>
      <c r="Z83" s="18" t="e">
        <f t="shared" si="142"/>
        <v>#REF!</v>
      </c>
      <c r="AA83" s="18" t="e">
        <f t="shared" si="142"/>
        <v>#REF!</v>
      </c>
      <c r="AB83" s="18" t="e">
        <f t="shared" si="142"/>
        <v>#REF!</v>
      </c>
      <c r="AC83" s="18" t="e">
        <f t="shared" si="142"/>
        <v>#REF!</v>
      </c>
      <c r="AD83" s="18" t="e">
        <f t="shared" si="142"/>
        <v>#REF!</v>
      </c>
      <c r="AE83" s="18" t="e">
        <f t="shared" si="142"/>
        <v>#REF!</v>
      </c>
      <c r="AF83" s="18" t="e">
        <f t="shared" si="142"/>
        <v>#REF!</v>
      </c>
      <c r="AG83" s="18" t="e">
        <f t="shared" si="142"/>
        <v>#REF!</v>
      </c>
      <c r="AH83" s="18" t="e">
        <f t="shared" si="142"/>
        <v>#REF!</v>
      </c>
      <c r="AI83" s="18" t="e">
        <f t="shared" si="142"/>
        <v>#REF!</v>
      </c>
      <c r="AJ83" s="18" t="e">
        <f t="shared" si="142"/>
        <v>#REF!</v>
      </c>
      <c r="AK83" s="18" t="e">
        <f t="shared" si="142"/>
        <v>#REF!</v>
      </c>
      <c r="AL83" s="18" t="e">
        <f t="shared" si="142"/>
        <v>#REF!</v>
      </c>
      <c r="AM83" s="18" t="e">
        <f t="shared" si="142"/>
        <v>#REF!</v>
      </c>
      <c r="AN83" s="18" t="e">
        <f t="shared" si="142"/>
        <v>#REF!</v>
      </c>
      <c r="AO83" s="18" t="e">
        <f t="shared" si="142"/>
        <v>#REF!</v>
      </c>
      <c r="AP83" s="18" t="e">
        <f t="shared" si="142"/>
        <v>#REF!</v>
      </c>
      <c r="AQ83" s="18" t="e">
        <f t="shared" si="142"/>
        <v>#REF!</v>
      </c>
      <c r="AR83" s="18" t="e">
        <f t="shared" si="142"/>
        <v>#REF!</v>
      </c>
      <c r="AS83" s="18" t="e">
        <f t="shared" si="142"/>
        <v>#REF!</v>
      </c>
      <c r="AT83" s="18" t="e">
        <f t="shared" si="142"/>
        <v>#REF!</v>
      </c>
      <c r="AU83" s="18" t="e">
        <f t="shared" si="142"/>
        <v>#REF!</v>
      </c>
      <c r="AV83" s="18" t="e">
        <f t="shared" si="142"/>
        <v>#REF!</v>
      </c>
      <c r="AW83" s="18" t="e">
        <f t="shared" si="142"/>
        <v>#REF!</v>
      </c>
      <c r="AX83" s="18" t="e">
        <f t="shared" si="142"/>
        <v>#REF!</v>
      </c>
      <c r="AY83" s="18" t="e">
        <f t="shared" si="142"/>
        <v>#REF!</v>
      </c>
    </row>
    <row r="84" spans="1:51" s="5" customFormat="1" ht="15" customHeight="1" outlineLevel="1" x14ac:dyDescent="0.25">
      <c r="A84" s="17" t="s">
        <v>21</v>
      </c>
      <c r="B84" s="17">
        <f t="shared" si="134"/>
        <v>360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18">
        <f t="shared" ref="M84:AY84" si="143">M30</f>
        <v>15.091647284070696</v>
      </c>
      <c r="N84" s="18" t="e">
        <f t="shared" si="143"/>
        <v>#REF!</v>
      </c>
      <c r="O84" s="18" t="e">
        <f t="shared" si="143"/>
        <v>#REF!</v>
      </c>
      <c r="P84" s="18" t="e">
        <f t="shared" si="143"/>
        <v>#REF!</v>
      </c>
      <c r="Q84" s="18" t="e">
        <f t="shared" si="143"/>
        <v>#REF!</v>
      </c>
      <c r="R84" s="18" t="e">
        <f t="shared" si="143"/>
        <v>#REF!</v>
      </c>
      <c r="S84" s="18" t="e">
        <f t="shared" si="143"/>
        <v>#REF!</v>
      </c>
      <c r="T84" s="18" t="e">
        <f t="shared" si="143"/>
        <v>#REF!</v>
      </c>
      <c r="U84" s="18" t="e">
        <f t="shared" si="143"/>
        <v>#REF!</v>
      </c>
      <c r="V84" s="18" t="e">
        <f t="shared" si="143"/>
        <v>#REF!</v>
      </c>
      <c r="W84" s="18" t="e">
        <f t="shared" si="143"/>
        <v>#REF!</v>
      </c>
      <c r="X84" s="18" t="e">
        <f t="shared" si="143"/>
        <v>#REF!</v>
      </c>
      <c r="Y84" s="18" t="e">
        <f t="shared" si="143"/>
        <v>#REF!</v>
      </c>
      <c r="Z84" s="18" t="e">
        <f t="shared" si="143"/>
        <v>#REF!</v>
      </c>
      <c r="AA84" s="18" t="e">
        <f t="shared" si="143"/>
        <v>#REF!</v>
      </c>
      <c r="AB84" s="18" t="e">
        <f t="shared" si="143"/>
        <v>#REF!</v>
      </c>
      <c r="AC84" s="18" t="e">
        <f t="shared" si="143"/>
        <v>#REF!</v>
      </c>
      <c r="AD84" s="18" t="e">
        <f t="shared" si="143"/>
        <v>#REF!</v>
      </c>
      <c r="AE84" s="18" t="e">
        <f t="shared" si="143"/>
        <v>#REF!</v>
      </c>
      <c r="AF84" s="18" t="e">
        <f t="shared" si="143"/>
        <v>#REF!</v>
      </c>
      <c r="AG84" s="18" t="e">
        <f t="shared" si="143"/>
        <v>#REF!</v>
      </c>
      <c r="AH84" s="18" t="e">
        <f t="shared" si="143"/>
        <v>#REF!</v>
      </c>
      <c r="AI84" s="18" t="e">
        <f t="shared" si="143"/>
        <v>#REF!</v>
      </c>
      <c r="AJ84" s="18" t="e">
        <f t="shared" si="143"/>
        <v>#REF!</v>
      </c>
      <c r="AK84" s="18" t="e">
        <f t="shared" si="143"/>
        <v>#REF!</v>
      </c>
      <c r="AL84" s="18" t="e">
        <f t="shared" si="143"/>
        <v>#REF!</v>
      </c>
      <c r="AM84" s="18" t="e">
        <f t="shared" si="143"/>
        <v>#REF!</v>
      </c>
      <c r="AN84" s="18" t="e">
        <f t="shared" si="143"/>
        <v>#REF!</v>
      </c>
      <c r="AO84" s="18" t="e">
        <f t="shared" si="143"/>
        <v>#REF!</v>
      </c>
      <c r="AP84" s="18" t="e">
        <f t="shared" si="143"/>
        <v>#REF!</v>
      </c>
      <c r="AQ84" s="18" t="e">
        <f t="shared" si="143"/>
        <v>#REF!</v>
      </c>
      <c r="AR84" s="18" t="e">
        <f t="shared" si="143"/>
        <v>#REF!</v>
      </c>
      <c r="AS84" s="18" t="e">
        <f t="shared" si="143"/>
        <v>#REF!</v>
      </c>
      <c r="AT84" s="18" t="e">
        <f t="shared" si="143"/>
        <v>#REF!</v>
      </c>
      <c r="AU84" s="18" t="e">
        <f t="shared" si="143"/>
        <v>#REF!</v>
      </c>
      <c r="AV84" s="18" t="e">
        <f t="shared" si="143"/>
        <v>#REF!</v>
      </c>
      <c r="AW84" s="18" t="e">
        <f t="shared" si="143"/>
        <v>#REF!</v>
      </c>
      <c r="AX84" s="18" t="e">
        <f t="shared" si="143"/>
        <v>#REF!</v>
      </c>
      <c r="AY84" s="18" t="e">
        <f t="shared" si="143"/>
        <v>#REF!</v>
      </c>
    </row>
    <row r="85" spans="1:51" s="5" customFormat="1" ht="15" hidden="1" customHeight="1" outlineLevel="1" x14ac:dyDescent="0.25">
      <c r="A85" s="17" t="s">
        <v>22</v>
      </c>
      <c r="B85" s="17">
        <f t="shared" si="134"/>
        <v>390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18" t="e">
        <f t="shared" ref="N85:AY85" si="144">N31</f>
        <v>#REF!</v>
      </c>
      <c r="O85" s="18" t="e">
        <f t="shared" si="144"/>
        <v>#REF!</v>
      </c>
      <c r="P85" s="18" t="e">
        <f t="shared" si="144"/>
        <v>#REF!</v>
      </c>
      <c r="Q85" s="18" t="e">
        <f t="shared" si="144"/>
        <v>#REF!</v>
      </c>
      <c r="R85" s="18" t="e">
        <f t="shared" si="144"/>
        <v>#REF!</v>
      </c>
      <c r="S85" s="18" t="e">
        <f t="shared" si="144"/>
        <v>#REF!</v>
      </c>
      <c r="T85" s="18" t="e">
        <f t="shared" si="144"/>
        <v>#REF!</v>
      </c>
      <c r="U85" s="18" t="e">
        <f t="shared" si="144"/>
        <v>#REF!</v>
      </c>
      <c r="V85" s="18" t="e">
        <f t="shared" si="144"/>
        <v>#REF!</v>
      </c>
      <c r="W85" s="18" t="e">
        <f t="shared" si="144"/>
        <v>#REF!</v>
      </c>
      <c r="X85" s="18" t="e">
        <f t="shared" si="144"/>
        <v>#REF!</v>
      </c>
      <c r="Y85" s="18" t="e">
        <f t="shared" si="144"/>
        <v>#REF!</v>
      </c>
      <c r="Z85" s="18" t="e">
        <f t="shared" si="144"/>
        <v>#REF!</v>
      </c>
      <c r="AA85" s="18" t="e">
        <f t="shared" si="144"/>
        <v>#REF!</v>
      </c>
      <c r="AB85" s="18" t="e">
        <f t="shared" si="144"/>
        <v>#REF!</v>
      </c>
      <c r="AC85" s="18" t="e">
        <f t="shared" si="144"/>
        <v>#REF!</v>
      </c>
      <c r="AD85" s="18" t="e">
        <f t="shared" si="144"/>
        <v>#REF!</v>
      </c>
      <c r="AE85" s="18" t="e">
        <f t="shared" si="144"/>
        <v>#REF!</v>
      </c>
      <c r="AF85" s="18" t="e">
        <f t="shared" si="144"/>
        <v>#REF!</v>
      </c>
      <c r="AG85" s="18" t="e">
        <f t="shared" si="144"/>
        <v>#REF!</v>
      </c>
      <c r="AH85" s="18" t="e">
        <f t="shared" si="144"/>
        <v>#REF!</v>
      </c>
      <c r="AI85" s="18" t="e">
        <f t="shared" si="144"/>
        <v>#REF!</v>
      </c>
      <c r="AJ85" s="18" t="e">
        <f t="shared" si="144"/>
        <v>#REF!</v>
      </c>
      <c r="AK85" s="18" t="e">
        <f t="shared" si="144"/>
        <v>#REF!</v>
      </c>
      <c r="AL85" s="18" t="e">
        <f t="shared" si="144"/>
        <v>#REF!</v>
      </c>
      <c r="AM85" s="18" t="e">
        <f t="shared" si="144"/>
        <v>#REF!</v>
      </c>
      <c r="AN85" s="18" t="e">
        <f t="shared" si="144"/>
        <v>#REF!</v>
      </c>
      <c r="AO85" s="18" t="e">
        <f t="shared" si="144"/>
        <v>#REF!</v>
      </c>
      <c r="AP85" s="18" t="e">
        <f t="shared" si="144"/>
        <v>#REF!</v>
      </c>
      <c r="AQ85" s="18" t="e">
        <f t="shared" si="144"/>
        <v>#REF!</v>
      </c>
      <c r="AR85" s="18" t="e">
        <f t="shared" si="144"/>
        <v>#REF!</v>
      </c>
      <c r="AS85" s="18" t="e">
        <f t="shared" si="144"/>
        <v>#REF!</v>
      </c>
      <c r="AT85" s="18" t="e">
        <f t="shared" si="144"/>
        <v>#REF!</v>
      </c>
      <c r="AU85" s="18" t="e">
        <f t="shared" si="144"/>
        <v>#REF!</v>
      </c>
      <c r="AV85" s="18" t="e">
        <f t="shared" si="144"/>
        <v>#REF!</v>
      </c>
      <c r="AW85" s="18" t="e">
        <f t="shared" si="144"/>
        <v>#REF!</v>
      </c>
      <c r="AX85" s="18" t="e">
        <f t="shared" si="144"/>
        <v>#REF!</v>
      </c>
      <c r="AY85" s="18" t="e">
        <f t="shared" si="144"/>
        <v>#REF!</v>
      </c>
    </row>
    <row r="86" spans="1:51" s="5" customFormat="1" ht="15" hidden="1" customHeight="1" outlineLevel="1" x14ac:dyDescent="0.25">
      <c r="A86" s="17" t="s">
        <v>23</v>
      </c>
      <c r="B86" s="17">
        <f t="shared" si="134"/>
        <v>420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18" t="e">
        <f t="shared" ref="O86:AY86" si="145">O32</f>
        <v>#REF!</v>
      </c>
      <c r="P86" s="18" t="e">
        <f t="shared" si="145"/>
        <v>#REF!</v>
      </c>
      <c r="Q86" s="18" t="e">
        <f t="shared" si="145"/>
        <v>#REF!</v>
      </c>
      <c r="R86" s="18" t="e">
        <f t="shared" si="145"/>
        <v>#REF!</v>
      </c>
      <c r="S86" s="18" t="e">
        <f t="shared" si="145"/>
        <v>#REF!</v>
      </c>
      <c r="T86" s="18" t="e">
        <f t="shared" si="145"/>
        <v>#REF!</v>
      </c>
      <c r="U86" s="18" t="e">
        <f t="shared" si="145"/>
        <v>#REF!</v>
      </c>
      <c r="V86" s="18" t="e">
        <f t="shared" si="145"/>
        <v>#REF!</v>
      </c>
      <c r="W86" s="18" t="e">
        <f t="shared" si="145"/>
        <v>#REF!</v>
      </c>
      <c r="X86" s="18" t="e">
        <f t="shared" si="145"/>
        <v>#REF!</v>
      </c>
      <c r="Y86" s="18" t="e">
        <f t="shared" si="145"/>
        <v>#REF!</v>
      </c>
      <c r="Z86" s="18" t="e">
        <f t="shared" si="145"/>
        <v>#REF!</v>
      </c>
      <c r="AA86" s="18" t="e">
        <f t="shared" si="145"/>
        <v>#REF!</v>
      </c>
      <c r="AB86" s="18" t="e">
        <f t="shared" si="145"/>
        <v>#REF!</v>
      </c>
      <c r="AC86" s="18" t="e">
        <f t="shared" si="145"/>
        <v>#REF!</v>
      </c>
      <c r="AD86" s="18" t="e">
        <f t="shared" si="145"/>
        <v>#REF!</v>
      </c>
      <c r="AE86" s="18" t="e">
        <f t="shared" si="145"/>
        <v>#REF!</v>
      </c>
      <c r="AF86" s="18" t="e">
        <f t="shared" si="145"/>
        <v>#REF!</v>
      </c>
      <c r="AG86" s="18" t="e">
        <f t="shared" si="145"/>
        <v>#REF!</v>
      </c>
      <c r="AH86" s="18" t="e">
        <f t="shared" si="145"/>
        <v>#REF!</v>
      </c>
      <c r="AI86" s="18" t="e">
        <f t="shared" si="145"/>
        <v>#REF!</v>
      </c>
      <c r="AJ86" s="18" t="e">
        <f t="shared" si="145"/>
        <v>#REF!</v>
      </c>
      <c r="AK86" s="18" t="e">
        <f t="shared" si="145"/>
        <v>#REF!</v>
      </c>
      <c r="AL86" s="18" t="e">
        <f t="shared" si="145"/>
        <v>#REF!</v>
      </c>
      <c r="AM86" s="18" t="e">
        <f t="shared" si="145"/>
        <v>#REF!</v>
      </c>
      <c r="AN86" s="18" t="e">
        <f t="shared" si="145"/>
        <v>#REF!</v>
      </c>
      <c r="AO86" s="18" t="e">
        <f t="shared" si="145"/>
        <v>#REF!</v>
      </c>
      <c r="AP86" s="18" t="e">
        <f t="shared" si="145"/>
        <v>#REF!</v>
      </c>
      <c r="AQ86" s="18" t="e">
        <f t="shared" si="145"/>
        <v>#REF!</v>
      </c>
      <c r="AR86" s="18" t="e">
        <f t="shared" si="145"/>
        <v>#REF!</v>
      </c>
      <c r="AS86" s="18" t="e">
        <f t="shared" si="145"/>
        <v>#REF!</v>
      </c>
      <c r="AT86" s="18" t="e">
        <f t="shared" si="145"/>
        <v>#REF!</v>
      </c>
      <c r="AU86" s="18" t="e">
        <f t="shared" si="145"/>
        <v>#REF!</v>
      </c>
      <c r="AV86" s="18" t="e">
        <f t="shared" si="145"/>
        <v>#REF!</v>
      </c>
      <c r="AW86" s="18" t="e">
        <f t="shared" si="145"/>
        <v>#REF!</v>
      </c>
      <c r="AX86" s="18" t="e">
        <f t="shared" si="145"/>
        <v>#REF!</v>
      </c>
      <c r="AY86" s="18" t="e">
        <f t="shared" si="145"/>
        <v>#REF!</v>
      </c>
    </row>
    <row r="87" spans="1:51" s="5" customFormat="1" ht="15" hidden="1" customHeight="1" outlineLevel="1" x14ac:dyDescent="0.25">
      <c r="A87" s="17" t="s">
        <v>24</v>
      </c>
      <c r="B87" s="17">
        <f t="shared" si="134"/>
        <v>450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18" t="e">
        <f t="shared" ref="P87:AY87" si="146">P33</f>
        <v>#REF!</v>
      </c>
      <c r="Q87" s="18" t="e">
        <f t="shared" si="146"/>
        <v>#REF!</v>
      </c>
      <c r="R87" s="18" t="e">
        <f t="shared" si="146"/>
        <v>#REF!</v>
      </c>
      <c r="S87" s="18" t="e">
        <f t="shared" si="146"/>
        <v>#REF!</v>
      </c>
      <c r="T87" s="18" t="e">
        <f t="shared" si="146"/>
        <v>#REF!</v>
      </c>
      <c r="U87" s="18" t="e">
        <f t="shared" si="146"/>
        <v>#REF!</v>
      </c>
      <c r="V87" s="18" t="e">
        <f t="shared" si="146"/>
        <v>#REF!</v>
      </c>
      <c r="W87" s="18" t="e">
        <f t="shared" si="146"/>
        <v>#REF!</v>
      </c>
      <c r="X87" s="18" t="e">
        <f t="shared" si="146"/>
        <v>#REF!</v>
      </c>
      <c r="Y87" s="18" t="e">
        <f t="shared" si="146"/>
        <v>#REF!</v>
      </c>
      <c r="Z87" s="18" t="e">
        <f t="shared" si="146"/>
        <v>#REF!</v>
      </c>
      <c r="AA87" s="18" t="e">
        <f t="shared" si="146"/>
        <v>#REF!</v>
      </c>
      <c r="AB87" s="18" t="e">
        <f t="shared" si="146"/>
        <v>#REF!</v>
      </c>
      <c r="AC87" s="18" t="e">
        <f t="shared" si="146"/>
        <v>#REF!</v>
      </c>
      <c r="AD87" s="18" t="e">
        <f t="shared" si="146"/>
        <v>#REF!</v>
      </c>
      <c r="AE87" s="18" t="e">
        <f t="shared" si="146"/>
        <v>#REF!</v>
      </c>
      <c r="AF87" s="18" t="e">
        <f t="shared" si="146"/>
        <v>#REF!</v>
      </c>
      <c r="AG87" s="18" t="e">
        <f t="shared" si="146"/>
        <v>#REF!</v>
      </c>
      <c r="AH87" s="18" t="e">
        <f t="shared" si="146"/>
        <v>#REF!</v>
      </c>
      <c r="AI87" s="18" t="e">
        <f t="shared" si="146"/>
        <v>#REF!</v>
      </c>
      <c r="AJ87" s="18" t="e">
        <f t="shared" si="146"/>
        <v>#REF!</v>
      </c>
      <c r="AK87" s="18" t="e">
        <f t="shared" si="146"/>
        <v>#REF!</v>
      </c>
      <c r="AL87" s="18" t="e">
        <f t="shared" si="146"/>
        <v>#REF!</v>
      </c>
      <c r="AM87" s="18" t="e">
        <f t="shared" si="146"/>
        <v>#REF!</v>
      </c>
      <c r="AN87" s="18" t="e">
        <f t="shared" si="146"/>
        <v>#REF!</v>
      </c>
      <c r="AO87" s="18" t="e">
        <f t="shared" si="146"/>
        <v>#REF!</v>
      </c>
      <c r="AP87" s="18" t="e">
        <f t="shared" si="146"/>
        <v>#REF!</v>
      </c>
      <c r="AQ87" s="18" t="e">
        <f t="shared" si="146"/>
        <v>#REF!</v>
      </c>
      <c r="AR87" s="18" t="e">
        <f t="shared" si="146"/>
        <v>#REF!</v>
      </c>
      <c r="AS87" s="18" t="e">
        <f t="shared" si="146"/>
        <v>#REF!</v>
      </c>
      <c r="AT87" s="18" t="e">
        <f t="shared" si="146"/>
        <v>#REF!</v>
      </c>
      <c r="AU87" s="18" t="e">
        <f t="shared" si="146"/>
        <v>#REF!</v>
      </c>
      <c r="AV87" s="18" t="e">
        <f t="shared" si="146"/>
        <v>#REF!</v>
      </c>
      <c r="AW87" s="18" t="e">
        <f t="shared" si="146"/>
        <v>#REF!</v>
      </c>
      <c r="AX87" s="18" t="e">
        <f t="shared" si="146"/>
        <v>#REF!</v>
      </c>
      <c r="AY87" s="18" t="e">
        <f t="shared" si="146"/>
        <v>#REF!</v>
      </c>
    </row>
    <row r="88" spans="1:51" s="5" customFormat="1" ht="15" hidden="1" customHeight="1" outlineLevel="1" x14ac:dyDescent="0.25">
      <c r="A88" s="17" t="s">
        <v>25</v>
      </c>
      <c r="B88" s="17">
        <f t="shared" si="134"/>
        <v>480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18" t="e">
        <f t="shared" ref="Q88:AY88" si="147">Q34</f>
        <v>#REF!</v>
      </c>
      <c r="R88" s="18" t="e">
        <f t="shared" si="147"/>
        <v>#REF!</v>
      </c>
      <c r="S88" s="18" t="e">
        <f t="shared" si="147"/>
        <v>#REF!</v>
      </c>
      <c r="T88" s="18" t="e">
        <f t="shared" si="147"/>
        <v>#REF!</v>
      </c>
      <c r="U88" s="18" t="e">
        <f t="shared" si="147"/>
        <v>#REF!</v>
      </c>
      <c r="V88" s="18" t="e">
        <f t="shared" si="147"/>
        <v>#REF!</v>
      </c>
      <c r="W88" s="18" t="e">
        <f t="shared" si="147"/>
        <v>#REF!</v>
      </c>
      <c r="X88" s="18" t="e">
        <f t="shared" si="147"/>
        <v>#REF!</v>
      </c>
      <c r="Y88" s="18" t="e">
        <f t="shared" si="147"/>
        <v>#REF!</v>
      </c>
      <c r="Z88" s="18" t="e">
        <f t="shared" si="147"/>
        <v>#REF!</v>
      </c>
      <c r="AA88" s="18" t="e">
        <f t="shared" si="147"/>
        <v>#REF!</v>
      </c>
      <c r="AB88" s="18" t="e">
        <f t="shared" si="147"/>
        <v>#REF!</v>
      </c>
      <c r="AC88" s="18" t="e">
        <f t="shared" si="147"/>
        <v>#REF!</v>
      </c>
      <c r="AD88" s="18" t="e">
        <f t="shared" si="147"/>
        <v>#REF!</v>
      </c>
      <c r="AE88" s="18" t="e">
        <f t="shared" si="147"/>
        <v>#REF!</v>
      </c>
      <c r="AF88" s="18" t="e">
        <f t="shared" si="147"/>
        <v>#REF!</v>
      </c>
      <c r="AG88" s="18" t="e">
        <f t="shared" si="147"/>
        <v>#REF!</v>
      </c>
      <c r="AH88" s="18" t="e">
        <f t="shared" si="147"/>
        <v>#REF!</v>
      </c>
      <c r="AI88" s="18" t="e">
        <f t="shared" si="147"/>
        <v>#REF!</v>
      </c>
      <c r="AJ88" s="18" t="e">
        <f t="shared" si="147"/>
        <v>#REF!</v>
      </c>
      <c r="AK88" s="18" t="e">
        <f t="shared" si="147"/>
        <v>#REF!</v>
      </c>
      <c r="AL88" s="18" t="e">
        <f t="shared" si="147"/>
        <v>#REF!</v>
      </c>
      <c r="AM88" s="18" t="e">
        <f t="shared" si="147"/>
        <v>#REF!</v>
      </c>
      <c r="AN88" s="18" t="e">
        <f t="shared" si="147"/>
        <v>#REF!</v>
      </c>
      <c r="AO88" s="18" t="e">
        <f t="shared" si="147"/>
        <v>#REF!</v>
      </c>
      <c r="AP88" s="18" t="e">
        <f t="shared" si="147"/>
        <v>#REF!</v>
      </c>
      <c r="AQ88" s="18" t="e">
        <f t="shared" si="147"/>
        <v>#REF!</v>
      </c>
      <c r="AR88" s="18" t="e">
        <f t="shared" si="147"/>
        <v>#REF!</v>
      </c>
      <c r="AS88" s="18" t="e">
        <f t="shared" si="147"/>
        <v>#REF!</v>
      </c>
      <c r="AT88" s="18" t="e">
        <f t="shared" si="147"/>
        <v>#REF!</v>
      </c>
      <c r="AU88" s="18" t="e">
        <f t="shared" si="147"/>
        <v>#REF!</v>
      </c>
      <c r="AV88" s="18" t="e">
        <f t="shared" si="147"/>
        <v>#REF!</v>
      </c>
      <c r="AW88" s="18" t="e">
        <f t="shared" si="147"/>
        <v>#REF!</v>
      </c>
      <c r="AX88" s="18" t="e">
        <f t="shared" si="147"/>
        <v>#REF!</v>
      </c>
      <c r="AY88" s="18" t="e">
        <f t="shared" si="147"/>
        <v>#REF!</v>
      </c>
    </row>
    <row r="89" spans="1:51" s="5" customFormat="1" ht="15" hidden="1" customHeight="1" outlineLevel="1" x14ac:dyDescent="0.25">
      <c r="A89" s="17" t="s">
        <v>26</v>
      </c>
      <c r="B89" s="17">
        <f t="shared" si="134"/>
        <v>510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18" t="e">
        <f t="shared" ref="R89:AY89" si="148">R35</f>
        <v>#REF!</v>
      </c>
      <c r="S89" s="18" t="e">
        <f t="shared" si="148"/>
        <v>#REF!</v>
      </c>
      <c r="T89" s="18" t="e">
        <f t="shared" si="148"/>
        <v>#REF!</v>
      </c>
      <c r="U89" s="18" t="e">
        <f t="shared" si="148"/>
        <v>#REF!</v>
      </c>
      <c r="V89" s="18" t="e">
        <f t="shared" si="148"/>
        <v>#REF!</v>
      </c>
      <c r="W89" s="18" t="e">
        <f t="shared" si="148"/>
        <v>#REF!</v>
      </c>
      <c r="X89" s="18" t="e">
        <f t="shared" si="148"/>
        <v>#REF!</v>
      </c>
      <c r="Y89" s="18" t="e">
        <f t="shared" si="148"/>
        <v>#REF!</v>
      </c>
      <c r="Z89" s="18" t="e">
        <f t="shared" si="148"/>
        <v>#REF!</v>
      </c>
      <c r="AA89" s="18" t="e">
        <f t="shared" si="148"/>
        <v>#REF!</v>
      </c>
      <c r="AB89" s="18" t="e">
        <f t="shared" si="148"/>
        <v>#REF!</v>
      </c>
      <c r="AC89" s="18" t="e">
        <f t="shared" si="148"/>
        <v>#REF!</v>
      </c>
      <c r="AD89" s="18" t="e">
        <f t="shared" si="148"/>
        <v>#REF!</v>
      </c>
      <c r="AE89" s="18" t="e">
        <f t="shared" si="148"/>
        <v>#REF!</v>
      </c>
      <c r="AF89" s="18" t="e">
        <f t="shared" si="148"/>
        <v>#REF!</v>
      </c>
      <c r="AG89" s="18" t="e">
        <f t="shared" si="148"/>
        <v>#REF!</v>
      </c>
      <c r="AH89" s="18" t="e">
        <f t="shared" si="148"/>
        <v>#REF!</v>
      </c>
      <c r="AI89" s="18" t="e">
        <f t="shared" si="148"/>
        <v>#REF!</v>
      </c>
      <c r="AJ89" s="18" t="e">
        <f t="shared" si="148"/>
        <v>#REF!</v>
      </c>
      <c r="AK89" s="18" t="e">
        <f t="shared" si="148"/>
        <v>#REF!</v>
      </c>
      <c r="AL89" s="18" t="e">
        <f t="shared" si="148"/>
        <v>#REF!</v>
      </c>
      <c r="AM89" s="18" t="e">
        <f t="shared" si="148"/>
        <v>#REF!</v>
      </c>
      <c r="AN89" s="18" t="e">
        <f t="shared" si="148"/>
        <v>#REF!</v>
      </c>
      <c r="AO89" s="18" t="e">
        <f t="shared" si="148"/>
        <v>#REF!</v>
      </c>
      <c r="AP89" s="18" t="e">
        <f t="shared" si="148"/>
        <v>#REF!</v>
      </c>
      <c r="AQ89" s="18" t="e">
        <f t="shared" si="148"/>
        <v>#REF!</v>
      </c>
      <c r="AR89" s="18" t="e">
        <f t="shared" si="148"/>
        <v>#REF!</v>
      </c>
      <c r="AS89" s="18" t="e">
        <f t="shared" si="148"/>
        <v>#REF!</v>
      </c>
      <c r="AT89" s="18" t="e">
        <f t="shared" si="148"/>
        <v>#REF!</v>
      </c>
      <c r="AU89" s="18" t="e">
        <f t="shared" si="148"/>
        <v>#REF!</v>
      </c>
      <c r="AV89" s="18" t="e">
        <f t="shared" si="148"/>
        <v>#REF!</v>
      </c>
      <c r="AW89" s="18" t="e">
        <f t="shared" si="148"/>
        <v>#REF!</v>
      </c>
      <c r="AX89" s="18" t="e">
        <f t="shared" si="148"/>
        <v>#REF!</v>
      </c>
      <c r="AY89" s="18" t="e">
        <f t="shared" si="148"/>
        <v>#REF!</v>
      </c>
    </row>
    <row r="90" spans="1:51" s="5" customFormat="1" ht="15" hidden="1" customHeight="1" outlineLevel="1" x14ac:dyDescent="0.25">
      <c r="A90" s="17" t="s">
        <v>27</v>
      </c>
      <c r="B90" s="17">
        <f t="shared" si="134"/>
        <v>540</v>
      </c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18" t="e">
        <f t="shared" ref="S90:AY90" si="149">S36</f>
        <v>#REF!</v>
      </c>
      <c r="T90" s="18" t="e">
        <f t="shared" si="149"/>
        <v>#REF!</v>
      </c>
      <c r="U90" s="18" t="e">
        <f t="shared" si="149"/>
        <v>#REF!</v>
      </c>
      <c r="V90" s="18" t="e">
        <f t="shared" si="149"/>
        <v>#REF!</v>
      </c>
      <c r="W90" s="18" t="e">
        <f t="shared" si="149"/>
        <v>#REF!</v>
      </c>
      <c r="X90" s="18" t="e">
        <f t="shared" si="149"/>
        <v>#REF!</v>
      </c>
      <c r="Y90" s="18" t="e">
        <f t="shared" si="149"/>
        <v>#REF!</v>
      </c>
      <c r="Z90" s="18" t="e">
        <f t="shared" si="149"/>
        <v>#REF!</v>
      </c>
      <c r="AA90" s="18" t="e">
        <f t="shared" si="149"/>
        <v>#REF!</v>
      </c>
      <c r="AB90" s="18" t="e">
        <f t="shared" si="149"/>
        <v>#REF!</v>
      </c>
      <c r="AC90" s="18" t="e">
        <f t="shared" si="149"/>
        <v>#REF!</v>
      </c>
      <c r="AD90" s="18" t="e">
        <f t="shared" si="149"/>
        <v>#REF!</v>
      </c>
      <c r="AE90" s="18" t="e">
        <f t="shared" si="149"/>
        <v>#REF!</v>
      </c>
      <c r="AF90" s="18" t="e">
        <f t="shared" si="149"/>
        <v>#REF!</v>
      </c>
      <c r="AG90" s="18" t="e">
        <f t="shared" si="149"/>
        <v>#REF!</v>
      </c>
      <c r="AH90" s="18" t="e">
        <f t="shared" si="149"/>
        <v>#REF!</v>
      </c>
      <c r="AI90" s="18" t="e">
        <f t="shared" si="149"/>
        <v>#REF!</v>
      </c>
      <c r="AJ90" s="18" t="e">
        <f t="shared" si="149"/>
        <v>#REF!</v>
      </c>
      <c r="AK90" s="18" t="e">
        <f t="shared" si="149"/>
        <v>#REF!</v>
      </c>
      <c r="AL90" s="18" t="e">
        <f t="shared" si="149"/>
        <v>#REF!</v>
      </c>
      <c r="AM90" s="18" t="e">
        <f t="shared" si="149"/>
        <v>#REF!</v>
      </c>
      <c r="AN90" s="18" t="e">
        <f t="shared" si="149"/>
        <v>#REF!</v>
      </c>
      <c r="AO90" s="18" t="e">
        <f t="shared" si="149"/>
        <v>#REF!</v>
      </c>
      <c r="AP90" s="18" t="e">
        <f t="shared" si="149"/>
        <v>#REF!</v>
      </c>
      <c r="AQ90" s="18" t="e">
        <f t="shared" si="149"/>
        <v>#REF!</v>
      </c>
      <c r="AR90" s="18" t="e">
        <f t="shared" si="149"/>
        <v>#REF!</v>
      </c>
      <c r="AS90" s="18" t="e">
        <f t="shared" si="149"/>
        <v>#REF!</v>
      </c>
      <c r="AT90" s="18" t="e">
        <f t="shared" si="149"/>
        <v>#REF!</v>
      </c>
      <c r="AU90" s="18" t="e">
        <f t="shared" si="149"/>
        <v>#REF!</v>
      </c>
      <c r="AV90" s="18" t="e">
        <f t="shared" si="149"/>
        <v>#REF!</v>
      </c>
      <c r="AW90" s="18" t="e">
        <f t="shared" si="149"/>
        <v>#REF!</v>
      </c>
      <c r="AX90" s="18" t="e">
        <f t="shared" si="149"/>
        <v>#REF!</v>
      </c>
      <c r="AY90" s="18" t="e">
        <f t="shared" si="149"/>
        <v>#REF!</v>
      </c>
    </row>
    <row r="91" spans="1:51" s="5" customFormat="1" ht="15" hidden="1" customHeight="1" outlineLevel="1" x14ac:dyDescent="0.25">
      <c r="A91" s="17" t="s">
        <v>28</v>
      </c>
      <c r="B91" s="17">
        <f t="shared" si="134"/>
        <v>570</v>
      </c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18" t="e">
        <f t="shared" ref="T91:AY91" si="150">T37</f>
        <v>#REF!</v>
      </c>
      <c r="U91" s="18" t="e">
        <f t="shared" si="150"/>
        <v>#REF!</v>
      </c>
      <c r="V91" s="18" t="e">
        <f t="shared" si="150"/>
        <v>#REF!</v>
      </c>
      <c r="W91" s="18" t="e">
        <f t="shared" si="150"/>
        <v>#REF!</v>
      </c>
      <c r="X91" s="18" t="e">
        <f t="shared" si="150"/>
        <v>#REF!</v>
      </c>
      <c r="Y91" s="18" t="e">
        <f t="shared" si="150"/>
        <v>#REF!</v>
      </c>
      <c r="Z91" s="18" t="e">
        <f t="shared" si="150"/>
        <v>#REF!</v>
      </c>
      <c r="AA91" s="18" t="e">
        <f t="shared" si="150"/>
        <v>#REF!</v>
      </c>
      <c r="AB91" s="18" t="e">
        <f t="shared" si="150"/>
        <v>#REF!</v>
      </c>
      <c r="AC91" s="18" t="e">
        <f t="shared" si="150"/>
        <v>#REF!</v>
      </c>
      <c r="AD91" s="18" t="e">
        <f t="shared" si="150"/>
        <v>#REF!</v>
      </c>
      <c r="AE91" s="18" t="e">
        <f t="shared" si="150"/>
        <v>#REF!</v>
      </c>
      <c r="AF91" s="18" t="e">
        <f t="shared" si="150"/>
        <v>#REF!</v>
      </c>
      <c r="AG91" s="18" t="e">
        <f t="shared" si="150"/>
        <v>#REF!</v>
      </c>
      <c r="AH91" s="18" t="e">
        <f t="shared" si="150"/>
        <v>#REF!</v>
      </c>
      <c r="AI91" s="18" t="e">
        <f t="shared" si="150"/>
        <v>#REF!</v>
      </c>
      <c r="AJ91" s="18" t="e">
        <f t="shared" si="150"/>
        <v>#REF!</v>
      </c>
      <c r="AK91" s="18" t="e">
        <f t="shared" si="150"/>
        <v>#REF!</v>
      </c>
      <c r="AL91" s="18" t="e">
        <f t="shared" si="150"/>
        <v>#REF!</v>
      </c>
      <c r="AM91" s="18" t="e">
        <f t="shared" si="150"/>
        <v>#REF!</v>
      </c>
      <c r="AN91" s="18" t="e">
        <f t="shared" si="150"/>
        <v>#REF!</v>
      </c>
      <c r="AO91" s="18" t="e">
        <f t="shared" si="150"/>
        <v>#REF!</v>
      </c>
      <c r="AP91" s="18" t="e">
        <f t="shared" si="150"/>
        <v>#REF!</v>
      </c>
      <c r="AQ91" s="18" t="e">
        <f t="shared" si="150"/>
        <v>#REF!</v>
      </c>
      <c r="AR91" s="18" t="e">
        <f t="shared" si="150"/>
        <v>#REF!</v>
      </c>
      <c r="AS91" s="18" t="e">
        <f t="shared" si="150"/>
        <v>#REF!</v>
      </c>
      <c r="AT91" s="18" t="e">
        <f t="shared" si="150"/>
        <v>#REF!</v>
      </c>
      <c r="AU91" s="18" t="e">
        <f t="shared" si="150"/>
        <v>#REF!</v>
      </c>
      <c r="AV91" s="18" t="e">
        <f t="shared" si="150"/>
        <v>#REF!</v>
      </c>
      <c r="AW91" s="18" t="e">
        <f t="shared" si="150"/>
        <v>#REF!</v>
      </c>
      <c r="AX91" s="18" t="e">
        <f t="shared" si="150"/>
        <v>#REF!</v>
      </c>
      <c r="AY91" s="18" t="e">
        <f t="shared" si="150"/>
        <v>#REF!</v>
      </c>
    </row>
    <row r="92" spans="1:51" s="5" customFormat="1" ht="15" hidden="1" customHeight="1" outlineLevel="1" x14ac:dyDescent="0.25">
      <c r="A92" s="17" t="s">
        <v>29</v>
      </c>
      <c r="B92" s="17">
        <f t="shared" si="134"/>
        <v>600</v>
      </c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18" t="e">
        <f t="shared" ref="U92:AY92" si="151">U38</f>
        <v>#REF!</v>
      </c>
      <c r="V92" s="18" t="e">
        <f t="shared" si="151"/>
        <v>#REF!</v>
      </c>
      <c r="W92" s="18" t="e">
        <f t="shared" si="151"/>
        <v>#REF!</v>
      </c>
      <c r="X92" s="18" t="e">
        <f t="shared" si="151"/>
        <v>#REF!</v>
      </c>
      <c r="Y92" s="18" t="e">
        <f t="shared" si="151"/>
        <v>#REF!</v>
      </c>
      <c r="Z92" s="18" t="e">
        <f t="shared" si="151"/>
        <v>#REF!</v>
      </c>
      <c r="AA92" s="18" t="e">
        <f t="shared" si="151"/>
        <v>#REF!</v>
      </c>
      <c r="AB92" s="18" t="e">
        <f t="shared" si="151"/>
        <v>#REF!</v>
      </c>
      <c r="AC92" s="18" t="e">
        <f t="shared" si="151"/>
        <v>#REF!</v>
      </c>
      <c r="AD92" s="18" t="e">
        <f t="shared" si="151"/>
        <v>#REF!</v>
      </c>
      <c r="AE92" s="18" t="e">
        <f t="shared" si="151"/>
        <v>#REF!</v>
      </c>
      <c r="AF92" s="18" t="e">
        <f t="shared" si="151"/>
        <v>#REF!</v>
      </c>
      <c r="AG92" s="18" t="e">
        <f t="shared" si="151"/>
        <v>#REF!</v>
      </c>
      <c r="AH92" s="18" t="e">
        <f t="shared" si="151"/>
        <v>#REF!</v>
      </c>
      <c r="AI92" s="18" t="e">
        <f t="shared" si="151"/>
        <v>#REF!</v>
      </c>
      <c r="AJ92" s="18" t="e">
        <f t="shared" si="151"/>
        <v>#REF!</v>
      </c>
      <c r="AK92" s="18" t="e">
        <f t="shared" si="151"/>
        <v>#REF!</v>
      </c>
      <c r="AL92" s="18" t="e">
        <f t="shared" si="151"/>
        <v>#REF!</v>
      </c>
      <c r="AM92" s="18" t="e">
        <f t="shared" si="151"/>
        <v>#REF!</v>
      </c>
      <c r="AN92" s="18" t="e">
        <f t="shared" si="151"/>
        <v>#REF!</v>
      </c>
      <c r="AO92" s="18" t="e">
        <f t="shared" si="151"/>
        <v>#REF!</v>
      </c>
      <c r="AP92" s="18" t="e">
        <f t="shared" si="151"/>
        <v>#REF!</v>
      </c>
      <c r="AQ92" s="18" t="e">
        <f t="shared" si="151"/>
        <v>#REF!</v>
      </c>
      <c r="AR92" s="18" t="e">
        <f t="shared" si="151"/>
        <v>#REF!</v>
      </c>
      <c r="AS92" s="18" t="e">
        <f t="shared" si="151"/>
        <v>#REF!</v>
      </c>
      <c r="AT92" s="18" t="e">
        <f t="shared" si="151"/>
        <v>#REF!</v>
      </c>
      <c r="AU92" s="18" t="e">
        <f t="shared" si="151"/>
        <v>#REF!</v>
      </c>
      <c r="AV92" s="18" t="e">
        <f t="shared" si="151"/>
        <v>#REF!</v>
      </c>
      <c r="AW92" s="18" t="e">
        <f t="shared" si="151"/>
        <v>#REF!</v>
      </c>
      <c r="AX92" s="18" t="e">
        <f t="shared" si="151"/>
        <v>#REF!</v>
      </c>
      <c r="AY92" s="18" t="e">
        <f t="shared" si="151"/>
        <v>#REF!</v>
      </c>
    </row>
    <row r="93" spans="1:51" s="5" customFormat="1" ht="15" hidden="1" customHeight="1" outlineLevel="1" x14ac:dyDescent="0.25">
      <c r="A93" s="17" t="s">
        <v>30</v>
      </c>
      <c r="B93" s="17">
        <f t="shared" si="134"/>
        <v>630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18" t="e">
        <f t="shared" ref="V93:AY93" si="152">V39</f>
        <v>#REF!</v>
      </c>
      <c r="W93" s="18" t="e">
        <f t="shared" si="152"/>
        <v>#REF!</v>
      </c>
      <c r="X93" s="18" t="e">
        <f t="shared" si="152"/>
        <v>#REF!</v>
      </c>
      <c r="Y93" s="18" t="e">
        <f t="shared" si="152"/>
        <v>#REF!</v>
      </c>
      <c r="Z93" s="18" t="e">
        <f t="shared" si="152"/>
        <v>#REF!</v>
      </c>
      <c r="AA93" s="18" t="e">
        <f t="shared" si="152"/>
        <v>#REF!</v>
      </c>
      <c r="AB93" s="18" t="e">
        <f t="shared" si="152"/>
        <v>#REF!</v>
      </c>
      <c r="AC93" s="18" t="e">
        <f t="shared" si="152"/>
        <v>#REF!</v>
      </c>
      <c r="AD93" s="18" t="e">
        <f t="shared" si="152"/>
        <v>#REF!</v>
      </c>
      <c r="AE93" s="18" t="e">
        <f t="shared" si="152"/>
        <v>#REF!</v>
      </c>
      <c r="AF93" s="18" t="e">
        <f t="shared" si="152"/>
        <v>#REF!</v>
      </c>
      <c r="AG93" s="18" t="e">
        <f t="shared" si="152"/>
        <v>#REF!</v>
      </c>
      <c r="AH93" s="18" t="e">
        <f t="shared" si="152"/>
        <v>#REF!</v>
      </c>
      <c r="AI93" s="18" t="e">
        <f t="shared" si="152"/>
        <v>#REF!</v>
      </c>
      <c r="AJ93" s="18" t="e">
        <f t="shared" si="152"/>
        <v>#REF!</v>
      </c>
      <c r="AK93" s="18" t="e">
        <f t="shared" si="152"/>
        <v>#REF!</v>
      </c>
      <c r="AL93" s="18" t="e">
        <f t="shared" si="152"/>
        <v>#REF!</v>
      </c>
      <c r="AM93" s="18" t="e">
        <f t="shared" si="152"/>
        <v>#REF!</v>
      </c>
      <c r="AN93" s="18" t="e">
        <f t="shared" si="152"/>
        <v>#REF!</v>
      </c>
      <c r="AO93" s="18" t="e">
        <f t="shared" si="152"/>
        <v>#REF!</v>
      </c>
      <c r="AP93" s="18" t="e">
        <f t="shared" si="152"/>
        <v>#REF!</v>
      </c>
      <c r="AQ93" s="18" t="e">
        <f t="shared" si="152"/>
        <v>#REF!</v>
      </c>
      <c r="AR93" s="18" t="e">
        <f t="shared" si="152"/>
        <v>#REF!</v>
      </c>
      <c r="AS93" s="18" t="e">
        <f t="shared" si="152"/>
        <v>#REF!</v>
      </c>
      <c r="AT93" s="18" t="e">
        <f t="shared" si="152"/>
        <v>#REF!</v>
      </c>
      <c r="AU93" s="18" t="e">
        <f t="shared" si="152"/>
        <v>#REF!</v>
      </c>
      <c r="AV93" s="18" t="e">
        <f t="shared" si="152"/>
        <v>#REF!</v>
      </c>
      <c r="AW93" s="18" t="e">
        <f t="shared" si="152"/>
        <v>#REF!</v>
      </c>
      <c r="AX93" s="18" t="e">
        <f t="shared" si="152"/>
        <v>#REF!</v>
      </c>
      <c r="AY93" s="18" t="e">
        <f t="shared" si="152"/>
        <v>#REF!</v>
      </c>
    </row>
    <row r="94" spans="1:51" s="5" customFormat="1" ht="15" hidden="1" customHeight="1" outlineLevel="1" x14ac:dyDescent="0.25">
      <c r="A94" s="17" t="s">
        <v>31</v>
      </c>
      <c r="B94" s="17">
        <f t="shared" si="134"/>
        <v>660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18" t="e">
        <f t="shared" ref="W94:AY94" si="153">W40</f>
        <v>#REF!</v>
      </c>
      <c r="X94" s="18" t="e">
        <f t="shared" si="153"/>
        <v>#REF!</v>
      </c>
      <c r="Y94" s="18" t="e">
        <f t="shared" si="153"/>
        <v>#REF!</v>
      </c>
      <c r="Z94" s="18" t="e">
        <f t="shared" si="153"/>
        <v>#REF!</v>
      </c>
      <c r="AA94" s="18" t="e">
        <f t="shared" si="153"/>
        <v>#REF!</v>
      </c>
      <c r="AB94" s="18" t="e">
        <f t="shared" si="153"/>
        <v>#REF!</v>
      </c>
      <c r="AC94" s="18" t="e">
        <f t="shared" si="153"/>
        <v>#REF!</v>
      </c>
      <c r="AD94" s="18" t="e">
        <f t="shared" si="153"/>
        <v>#REF!</v>
      </c>
      <c r="AE94" s="18" t="e">
        <f t="shared" si="153"/>
        <v>#REF!</v>
      </c>
      <c r="AF94" s="18" t="e">
        <f t="shared" si="153"/>
        <v>#REF!</v>
      </c>
      <c r="AG94" s="18" t="e">
        <f t="shared" si="153"/>
        <v>#REF!</v>
      </c>
      <c r="AH94" s="18" t="e">
        <f t="shared" si="153"/>
        <v>#REF!</v>
      </c>
      <c r="AI94" s="18" t="e">
        <f t="shared" si="153"/>
        <v>#REF!</v>
      </c>
      <c r="AJ94" s="18" t="e">
        <f t="shared" si="153"/>
        <v>#REF!</v>
      </c>
      <c r="AK94" s="18" t="e">
        <f t="shared" si="153"/>
        <v>#REF!</v>
      </c>
      <c r="AL94" s="18" t="e">
        <f t="shared" si="153"/>
        <v>#REF!</v>
      </c>
      <c r="AM94" s="18" t="e">
        <f t="shared" si="153"/>
        <v>#REF!</v>
      </c>
      <c r="AN94" s="18" t="e">
        <f t="shared" si="153"/>
        <v>#REF!</v>
      </c>
      <c r="AO94" s="18" t="e">
        <f t="shared" si="153"/>
        <v>#REF!</v>
      </c>
      <c r="AP94" s="18" t="e">
        <f t="shared" si="153"/>
        <v>#REF!</v>
      </c>
      <c r="AQ94" s="18" t="e">
        <f t="shared" si="153"/>
        <v>#REF!</v>
      </c>
      <c r="AR94" s="18" t="e">
        <f t="shared" si="153"/>
        <v>#REF!</v>
      </c>
      <c r="AS94" s="18" t="e">
        <f t="shared" si="153"/>
        <v>#REF!</v>
      </c>
      <c r="AT94" s="18" t="e">
        <f t="shared" si="153"/>
        <v>#REF!</v>
      </c>
      <c r="AU94" s="18" t="e">
        <f t="shared" si="153"/>
        <v>#REF!</v>
      </c>
      <c r="AV94" s="18" t="e">
        <f t="shared" si="153"/>
        <v>#REF!</v>
      </c>
      <c r="AW94" s="18" t="e">
        <f t="shared" si="153"/>
        <v>#REF!</v>
      </c>
      <c r="AX94" s="18" t="e">
        <f t="shared" si="153"/>
        <v>#REF!</v>
      </c>
      <c r="AY94" s="18" t="e">
        <f t="shared" si="153"/>
        <v>#REF!</v>
      </c>
    </row>
    <row r="95" spans="1:51" s="5" customFormat="1" ht="15" hidden="1" customHeight="1" outlineLevel="1" x14ac:dyDescent="0.25">
      <c r="A95" s="17" t="s">
        <v>32</v>
      </c>
      <c r="B95" s="17">
        <f t="shared" si="134"/>
        <v>690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18" t="e">
        <f t="shared" ref="X95:AY95" si="154">X41</f>
        <v>#REF!</v>
      </c>
      <c r="Y95" s="18" t="e">
        <f t="shared" si="154"/>
        <v>#REF!</v>
      </c>
      <c r="Z95" s="18" t="e">
        <f t="shared" si="154"/>
        <v>#REF!</v>
      </c>
      <c r="AA95" s="18" t="e">
        <f t="shared" si="154"/>
        <v>#REF!</v>
      </c>
      <c r="AB95" s="18" t="e">
        <f t="shared" si="154"/>
        <v>#REF!</v>
      </c>
      <c r="AC95" s="18" t="e">
        <f t="shared" si="154"/>
        <v>#REF!</v>
      </c>
      <c r="AD95" s="18" t="e">
        <f t="shared" si="154"/>
        <v>#REF!</v>
      </c>
      <c r="AE95" s="18" t="e">
        <f t="shared" si="154"/>
        <v>#REF!</v>
      </c>
      <c r="AF95" s="18" t="e">
        <f t="shared" si="154"/>
        <v>#REF!</v>
      </c>
      <c r="AG95" s="18" t="e">
        <f t="shared" si="154"/>
        <v>#REF!</v>
      </c>
      <c r="AH95" s="18" t="e">
        <f t="shared" si="154"/>
        <v>#REF!</v>
      </c>
      <c r="AI95" s="18" t="e">
        <f t="shared" si="154"/>
        <v>#REF!</v>
      </c>
      <c r="AJ95" s="18" t="e">
        <f t="shared" si="154"/>
        <v>#REF!</v>
      </c>
      <c r="AK95" s="18" t="e">
        <f t="shared" si="154"/>
        <v>#REF!</v>
      </c>
      <c r="AL95" s="18" t="e">
        <f t="shared" si="154"/>
        <v>#REF!</v>
      </c>
      <c r="AM95" s="18" t="e">
        <f t="shared" si="154"/>
        <v>#REF!</v>
      </c>
      <c r="AN95" s="18" t="e">
        <f t="shared" si="154"/>
        <v>#REF!</v>
      </c>
      <c r="AO95" s="18" t="e">
        <f t="shared" si="154"/>
        <v>#REF!</v>
      </c>
      <c r="AP95" s="18" t="e">
        <f t="shared" si="154"/>
        <v>#REF!</v>
      </c>
      <c r="AQ95" s="18" t="e">
        <f t="shared" si="154"/>
        <v>#REF!</v>
      </c>
      <c r="AR95" s="18" t="e">
        <f t="shared" si="154"/>
        <v>#REF!</v>
      </c>
      <c r="AS95" s="18" t="e">
        <f t="shared" si="154"/>
        <v>#REF!</v>
      </c>
      <c r="AT95" s="18" t="e">
        <f t="shared" si="154"/>
        <v>#REF!</v>
      </c>
      <c r="AU95" s="18" t="e">
        <f t="shared" si="154"/>
        <v>#REF!</v>
      </c>
      <c r="AV95" s="18" t="e">
        <f t="shared" si="154"/>
        <v>#REF!</v>
      </c>
      <c r="AW95" s="18" t="e">
        <f t="shared" si="154"/>
        <v>#REF!</v>
      </c>
      <c r="AX95" s="18" t="e">
        <f t="shared" si="154"/>
        <v>#REF!</v>
      </c>
      <c r="AY95" s="18" t="e">
        <f t="shared" si="154"/>
        <v>#REF!</v>
      </c>
    </row>
    <row r="96" spans="1:51" s="5" customFormat="1" ht="15" hidden="1" customHeight="1" outlineLevel="1" x14ac:dyDescent="0.25">
      <c r="A96" s="17" t="s">
        <v>33</v>
      </c>
      <c r="B96" s="17">
        <f t="shared" si="134"/>
        <v>720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18" t="e">
        <f t="shared" ref="Y96:AY96" si="155">Y42</f>
        <v>#REF!</v>
      </c>
      <c r="Z96" s="18" t="e">
        <f t="shared" si="155"/>
        <v>#REF!</v>
      </c>
      <c r="AA96" s="18" t="e">
        <f t="shared" si="155"/>
        <v>#REF!</v>
      </c>
      <c r="AB96" s="18" t="e">
        <f t="shared" si="155"/>
        <v>#REF!</v>
      </c>
      <c r="AC96" s="18" t="e">
        <f t="shared" si="155"/>
        <v>#REF!</v>
      </c>
      <c r="AD96" s="18" t="e">
        <f t="shared" si="155"/>
        <v>#REF!</v>
      </c>
      <c r="AE96" s="18" t="e">
        <f t="shared" si="155"/>
        <v>#REF!</v>
      </c>
      <c r="AF96" s="18" t="e">
        <f t="shared" si="155"/>
        <v>#REF!</v>
      </c>
      <c r="AG96" s="18" t="e">
        <f t="shared" si="155"/>
        <v>#REF!</v>
      </c>
      <c r="AH96" s="18" t="e">
        <f t="shared" si="155"/>
        <v>#REF!</v>
      </c>
      <c r="AI96" s="18" t="e">
        <f t="shared" si="155"/>
        <v>#REF!</v>
      </c>
      <c r="AJ96" s="18" t="e">
        <f t="shared" si="155"/>
        <v>#REF!</v>
      </c>
      <c r="AK96" s="18" t="e">
        <f t="shared" si="155"/>
        <v>#REF!</v>
      </c>
      <c r="AL96" s="18" t="e">
        <f t="shared" si="155"/>
        <v>#REF!</v>
      </c>
      <c r="AM96" s="18" t="e">
        <f t="shared" si="155"/>
        <v>#REF!</v>
      </c>
      <c r="AN96" s="18" t="e">
        <f t="shared" si="155"/>
        <v>#REF!</v>
      </c>
      <c r="AO96" s="18" t="e">
        <f t="shared" si="155"/>
        <v>#REF!</v>
      </c>
      <c r="AP96" s="18" t="e">
        <f t="shared" si="155"/>
        <v>#REF!</v>
      </c>
      <c r="AQ96" s="18" t="e">
        <f t="shared" si="155"/>
        <v>#REF!</v>
      </c>
      <c r="AR96" s="18" t="e">
        <f t="shared" si="155"/>
        <v>#REF!</v>
      </c>
      <c r="AS96" s="18" t="e">
        <f t="shared" si="155"/>
        <v>#REF!</v>
      </c>
      <c r="AT96" s="18" t="e">
        <f t="shared" si="155"/>
        <v>#REF!</v>
      </c>
      <c r="AU96" s="18" t="e">
        <f t="shared" si="155"/>
        <v>#REF!</v>
      </c>
      <c r="AV96" s="18" t="e">
        <f t="shared" si="155"/>
        <v>#REF!</v>
      </c>
      <c r="AW96" s="18" t="e">
        <f t="shared" si="155"/>
        <v>#REF!</v>
      </c>
      <c r="AX96" s="18" t="e">
        <f t="shared" si="155"/>
        <v>#REF!</v>
      </c>
      <c r="AY96" s="18" t="e">
        <f t="shared" si="155"/>
        <v>#REF!</v>
      </c>
    </row>
    <row r="97" spans="1:51" s="5" customFormat="1" ht="15" hidden="1" customHeight="1" outlineLevel="1" x14ac:dyDescent="0.25">
      <c r="A97" s="17" t="s">
        <v>34</v>
      </c>
      <c r="B97" s="17">
        <f t="shared" si="134"/>
        <v>750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18" t="e">
        <f t="shared" ref="Z97:AY97" si="156">Z43</f>
        <v>#REF!</v>
      </c>
      <c r="AA97" s="18" t="e">
        <f t="shared" si="156"/>
        <v>#REF!</v>
      </c>
      <c r="AB97" s="18" t="e">
        <f t="shared" si="156"/>
        <v>#REF!</v>
      </c>
      <c r="AC97" s="18" t="e">
        <f t="shared" si="156"/>
        <v>#REF!</v>
      </c>
      <c r="AD97" s="18" t="e">
        <f t="shared" si="156"/>
        <v>#REF!</v>
      </c>
      <c r="AE97" s="18" t="e">
        <f t="shared" si="156"/>
        <v>#REF!</v>
      </c>
      <c r="AF97" s="18" t="e">
        <f t="shared" si="156"/>
        <v>#REF!</v>
      </c>
      <c r="AG97" s="18" t="e">
        <f t="shared" si="156"/>
        <v>#REF!</v>
      </c>
      <c r="AH97" s="18" t="e">
        <f t="shared" si="156"/>
        <v>#REF!</v>
      </c>
      <c r="AI97" s="18" t="e">
        <f t="shared" si="156"/>
        <v>#REF!</v>
      </c>
      <c r="AJ97" s="18" t="e">
        <f t="shared" si="156"/>
        <v>#REF!</v>
      </c>
      <c r="AK97" s="18" t="e">
        <f t="shared" si="156"/>
        <v>#REF!</v>
      </c>
      <c r="AL97" s="18" t="e">
        <f t="shared" si="156"/>
        <v>#REF!</v>
      </c>
      <c r="AM97" s="18" t="e">
        <f t="shared" si="156"/>
        <v>#REF!</v>
      </c>
      <c r="AN97" s="18" t="e">
        <f t="shared" si="156"/>
        <v>#REF!</v>
      </c>
      <c r="AO97" s="18" t="e">
        <f t="shared" si="156"/>
        <v>#REF!</v>
      </c>
      <c r="AP97" s="18" t="e">
        <f t="shared" si="156"/>
        <v>#REF!</v>
      </c>
      <c r="AQ97" s="18" t="e">
        <f t="shared" si="156"/>
        <v>#REF!</v>
      </c>
      <c r="AR97" s="18" t="e">
        <f t="shared" si="156"/>
        <v>#REF!</v>
      </c>
      <c r="AS97" s="18" t="e">
        <f t="shared" si="156"/>
        <v>#REF!</v>
      </c>
      <c r="AT97" s="18" t="e">
        <f t="shared" si="156"/>
        <v>#REF!</v>
      </c>
      <c r="AU97" s="18" t="e">
        <f t="shared" si="156"/>
        <v>#REF!</v>
      </c>
      <c r="AV97" s="18" t="e">
        <f t="shared" si="156"/>
        <v>#REF!</v>
      </c>
      <c r="AW97" s="18" t="e">
        <f t="shared" si="156"/>
        <v>#REF!</v>
      </c>
      <c r="AX97" s="18" t="e">
        <f t="shared" si="156"/>
        <v>#REF!</v>
      </c>
      <c r="AY97" s="18" t="e">
        <f t="shared" si="156"/>
        <v>#REF!</v>
      </c>
    </row>
    <row r="98" spans="1:51" s="5" customFormat="1" ht="15" hidden="1" customHeight="1" outlineLevel="1" x14ac:dyDescent="0.25">
      <c r="A98" s="17" t="s">
        <v>35</v>
      </c>
      <c r="B98" s="17">
        <f t="shared" si="134"/>
        <v>780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18" t="e">
        <f t="shared" ref="AA98:AY98" si="157">AA44</f>
        <v>#REF!</v>
      </c>
      <c r="AB98" s="18" t="e">
        <f t="shared" si="157"/>
        <v>#REF!</v>
      </c>
      <c r="AC98" s="18" t="e">
        <f t="shared" si="157"/>
        <v>#REF!</v>
      </c>
      <c r="AD98" s="18" t="e">
        <f t="shared" si="157"/>
        <v>#REF!</v>
      </c>
      <c r="AE98" s="18" t="e">
        <f t="shared" si="157"/>
        <v>#REF!</v>
      </c>
      <c r="AF98" s="18" t="e">
        <f t="shared" si="157"/>
        <v>#REF!</v>
      </c>
      <c r="AG98" s="18" t="e">
        <f t="shared" si="157"/>
        <v>#REF!</v>
      </c>
      <c r="AH98" s="18" t="e">
        <f t="shared" si="157"/>
        <v>#REF!</v>
      </c>
      <c r="AI98" s="18" t="e">
        <f t="shared" si="157"/>
        <v>#REF!</v>
      </c>
      <c r="AJ98" s="18" t="e">
        <f t="shared" si="157"/>
        <v>#REF!</v>
      </c>
      <c r="AK98" s="18" t="e">
        <f t="shared" si="157"/>
        <v>#REF!</v>
      </c>
      <c r="AL98" s="18" t="e">
        <f t="shared" si="157"/>
        <v>#REF!</v>
      </c>
      <c r="AM98" s="18" t="e">
        <f t="shared" si="157"/>
        <v>#REF!</v>
      </c>
      <c r="AN98" s="18" t="e">
        <f t="shared" si="157"/>
        <v>#REF!</v>
      </c>
      <c r="AO98" s="18" t="e">
        <f t="shared" si="157"/>
        <v>#REF!</v>
      </c>
      <c r="AP98" s="18" t="e">
        <f t="shared" si="157"/>
        <v>#REF!</v>
      </c>
      <c r="AQ98" s="18" t="e">
        <f t="shared" si="157"/>
        <v>#REF!</v>
      </c>
      <c r="AR98" s="18" t="e">
        <f t="shared" si="157"/>
        <v>#REF!</v>
      </c>
      <c r="AS98" s="18" t="e">
        <f t="shared" si="157"/>
        <v>#REF!</v>
      </c>
      <c r="AT98" s="18" t="e">
        <f t="shared" si="157"/>
        <v>#REF!</v>
      </c>
      <c r="AU98" s="18" t="e">
        <f t="shared" si="157"/>
        <v>#REF!</v>
      </c>
      <c r="AV98" s="18" t="e">
        <f t="shared" si="157"/>
        <v>#REF!</v>
      </c>
      <c r="AW98" s="18" t="e">
        <f t="shared" si="157"/>
        <v>#REF!</v>
      </c>
      <c r="AX98" s="18" t="e">
        <f t="shared" si="157"/>
        <v>#REF!</v>
      </c>
      <c r="AY98" s="18" t="e">
        <f t="shared" si="157"/>
        <v>#REF!</v>
      </c>
    </row>
    <row r="99" spans="1:51" s="5" customFormat="1" ht="15" hidden="1" customHeight="1" outlineLevel="1" x14ac:dyDescent="0.25">
      <c r="A99" s="17" t="s">
        <v>36</v>
      </c>
      <c r="B99" s="17">
        <f t="shared" si="134"/>
        <v>810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18" t="e">
        <f t="shared" ref="AB99:AY99" si="158">AB45</f>
        <v>#REF!</v>
      </c>
      <c r="AC99" s="18" t="e">
        <f t="shared" si="158"/>
        <v>#REF!</v>
      </c>
      <c r="AD99" s="18" t="e">
        <f t="shared" si="158"/>
        <v>#REF!</v>
      </c>
      <c r="AE99" s="18" t="e">
        <f t="shared" si="158"/>
        <v>#REF!</v>
      </c>
      <c r="AF99" s="18" t="e">
        <f t="shared" si="158"/>
        <v>#REF!</v>
      </c>
      <c r="AG99" s="18" t="e">
        <f t="shared" si="158"/>
        <v>#REF!</v>
      </c>
      <c r="AH99" s="18" t="e">
        <f t="shared" si="158"/>
        <v>#REF!</v>
      </c>
      <c r="AI99" s="18" t="e">
        <f t="shared" si="158"/>
        <v>#REF!</v>
      </c>
      <c r="AJ99" s="18" t="e">
        <f t="shared" si="158"/>
        <v>#REF!</v>
      </c>
      <c r="AK99" s="18" t="e">
        <f t="shared" si="158"/>
        <v>#REF!</v>
      </c>
      <c r="AL99" s="18" t="e">
        <f t="shared" si="158"/>
        <v>#REF!</v>
      </c>
      <c r="AM99" s="18" t="e">
        <f t="shared" si="158"/>
        <v>#REF!</v>
      </c>
      <c r="AN99" s="18" t="e">
        <f t="shared" si="158"/>
        <v>#REF!</v>
      </c>
      <c r="AO99" s="18" t="e">
        <f t="shared" si="158"/>
        <v>#REF!</v>
      </c>
      <c r="AP99" s="18" t="e">
        <f t="shared" si="158"/>
        <v>#REF!</v>
      </c>
      <c r="AQ99" s="18" t="e">
        <f t="shared" si="158"/>
        <v>#REF!</v>
      </c>
      <c r="AR99" s="18" t="e">
        <f t="shared" si="158"/>
        <v>#REF!</v>
      </c>
      <c r="AS99" s="18" t="e">
        <f t="shared" si="158"/>
        <v>#REF!</v>
      </c>
      <c r="AT99" s="18" t="e">
        <f t="shared" si="158"/>
        <v>#REF!</v>
      </c>
      <c r="AU99" s="18" t="e">
        <f t="shared" si="158"/>
        <v>#REF!</v>
      </c>
      <c r="AV99" s="18" t="e">
        <f t="shared" si="158"/>
        <v>#REF!</v>
      </c>
      <c r="AW99" s="18" t="e">
        <f t="shared" si="158"/>
        <v>#REF!</v>
      </c>
      <c r="AX99" s="18" t="e">
        <f t="shared" si="158"/>
        <v>#REF!</v>
      </c>
      <c r="AY99" s="18" t="e">
        <f t="shared" si="158"/>
        <v>#REF!</v>
      </c>
    </row>
    <row r="100" spans="1:51" s="5" customFormat="1" ht="15" hidden="1" customHeight="1" outlineLevel="1" x14ac:dyDescent="0.25">
      <c r="A100" s="17" t="s">
        <v>37</v>
      </c>
      <c r="B100" s="17">
        <f t="shared" si="134"/>
        <v>840</v>
      </c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18" t="e">
        <f t="shared" ref="AC100:AY100" si="159">AC46</f>
        <v>#REF!</v>
      </c>
      <c r="AD100" s="18" t="e">
        <f t="shared" si="159"/>
        <v>#REF!</v>
      </c>
      <c r="AE100" s="18" t="e">
        <f t="shared" si="159"/>
        <v>#REF!</v>
      </c>
      <c r="AF100" s="18" t="e">
        <f t="shared" si="159"/>
        <v>#REF!</v>
      </c>
      <c r="AG100" s="18" t="e">
        <f t="shared" si="159"/>
        <v>#REF!</v>
      </c>
      <c r="AH100" s="18" t="e">
        <f t="shared" si="159"/>
        <v>#REF!</v>
      </c>
      <c r="AI100" s="18" t="e">
        <f t="shared" si="159"/>
        <v>#REF!</v>
      </c>
      <c r="AJ100" s="18" t="e">
        <f t="shared" si="159"/>
        <v>#REF!</v>
      </c>
      <c r="AK100" s="18" t="e">
        <f t="shared" si="159"/>
        <v>#REF!</v>
      </c>
      <c r="AL100" s="18" t="e">
        <f t="shared" si="159"/>
        <v>#REF!</v>
      </c>
      <c r="AM100" s="18" t="e">
        <f t="shared" si="159"/>
        <v>#REF!</v>
      </c>
      <c r="AN100" s="18" t="e">
        <f t="shared" si="159"/>
        <v>#REF!</v>
      </c>
      <c r="AO100" s="18" t="e">
        <f t="shared" si="159"/>
        <v>#REF!</v>
      </c>
      <c r="AP100" s="18" t="e">
        <f t="shared" si="159"/>
        <v>#REF!</v>
      </c>
      <c r="AQ100" s="18" t="e">
        <f t="shared" si="159"/>
        <v>#REF!</v>
      </c>
      <c r="AR100" s="18" t="e">
        <f t="shared" si="159"/>
        <v>#REF!</v>
      </c>
      <c r="AS100" s="18" t="e">
        <f t="shared" si="159"/>
        <v>#REF!</v>
      </c>
      <c r="AT100" s="18" t="e">
        <f t="shared" si="159"/>
        <v>#REF!</v>
      </c>
      <c r="AU100" s="18" t="e">
        <f t="shared" si="159"/>
        <v>#REF!</v>
      </c>
      <c r="AV100" s="18" t="e">
        <f t="shared" si="159"/>
        <v>#REF!</v>
      </c>
      <c r="AW100" s="18" t="e">
        <f t="shared" si="159"/>
        <v>#REF!</v>
      </c>
      <c r="AX100" s="18" t="e">
        <f t="shared" si="159"/>
        <v>#REF!</v>
      </c>
      <c r="AY100" s="18" t="e">
        <f t="shared" si="159"/>
        <v>#REF!</v>
      </c>
    </row>
    <row r="101" spans="1:51" s="5" customFormat="1" ht="15" hidden="1" customHeight="1" outlineLevel="1" x14ac:dyDescent="0.25">
      <c r="A101" s="17" t="s">
        <v>38</v>
      </c>
      <c r="B101" s="17">
        <f t="shared" si="134"/>
        <v>870</v>
      </c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18" t="e">
        <f t="shared" ref="AD101:AY101" si="160">AD47</f>
        <v>#REF!</v>
      </c>
      <c r="AE101" s="18" t="e">
        <f t="shared" si="160"/>
        <v>#REF!</v>
      </c>
      <c r="AF101" s="18" t="e">
        <f t="shared" si="160"/>
        <v>#REF!</v>
      </c>
      <c r="AG101" s="18" t="e">
        <f t="shared" si="160"/>
        <v>#REF!</v>
      </c>
      <c r="AH101" s="18" t="e">
        <f t="shared" si="160"/>
        <v>#REF!</v>
      </c>
      <c r="AI101" s="18" t="e">
        <f t="shared" si="160"/>
        <v>#REF!</v>
      </c>
      <c r="AJ101" s="18" t="e">
        <f t="shared" si="160"/>
        <v>#REF!</v>
      </c>
      <c r="AK101" s="18" t="e">
        <f t="shared" si="160"/>
        <v>#REF!</v>
      </c>
      <c r="AL101" s="18" t="e">
        <f t="shared" si="160"/>
        <v>#REF!</v>
      </c>
      <c r="AM101" s="18" t="e">
        <f t="shared" si="160"/>
        <v>#REF!</v>
      </c>
      <c r="AN101" s="18" t="e">
        <f t="shared" si="160"/>
        <v>#REF!</v>
      </c>
      <c r="AO101" s="18" t="e">
        <f t="shared" si="160"/>
        <v>#REF!</v>
      </c>
      <c r="AP101" s="18" t="e">
        <f t="shared" si="160"/>
        <v>#REF!</v>
      </c>
      <c r="AQ101" s="18" t="e">
        <f t="shared" si="160"/>
        <v>#REF!</v>
      </c>
      <c r="AR101" s="18" t="e">
        <f t="shared" si="160"/>
        <v>#REF!</v>
      </c>
      <c r="AS101" s="18" t="e">
        <f t="shared" si="160"/>
        <v>#REF!</v>
      </c>
      <c r="AT101" s="18" t="e">
        <f t="shared" si="160"/>
        <v>#REF!</v>
      </c>
      <c r="AU101" s="18" t="e">
        <f t="shared" si="160"/>
        <v>#REF!</v>
      </c>
      <c r="AV101" s="18" t="e">
        <f t="shared" si="160"/>
        <v>#REF!</v>
      </c>
      <c r="AW101" s="18" t="e">
        <f t="shared" si="160"/>
        <v>#REF!</v>
      </c>
      <c r="AX101" s="18" t="e">
        <f t="shared" si="160"/>
        <v>#REF!</v>
      </c>
      <c r="AY101" s="18" t="e">
        <f t="shared" si="160"/>
        <v>#REF!</v>
      </c>
    </row>
    <row r="102" spans="1:51" s="5" customFormat="1" ht="15" hidden="1" customHeight="1" outlineLevel="1" x14ac:dyDescent="0.25">
      <c r="A102" s="17" t="s">
        <v>39</v>
      </c>
      <c r="B102" s="17">
        <f t="shared" si="134"/>
        <v>900</v>
      </c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18" t="e">
        <f t="shared" ref="AE102:AY102" si="161">AE48</f>
        <v>#REF!</v>
      </c>
      <c r="AF102" s="18" t="e">
        <f t="shared" si="161"/>
        <v>#REF!</v>
      </c>
      <c r="AG102" s="18" t="e">
        <f t="shared" si="161"/>
        <v>#REF!</v>
      </c>
      <c r="AH102" s="18" t="e">
        <f t="shared" si="161"/>
        <v>#REF!</v>
      </c>
      <c r="AI102" s="18" t="e">
        <f t="shared" si="161"/>
        <v>#REF!</v>
      </c>
      <c r="AJ102" s="18" t="e">
        <f t="shared" si="161"/>
        <v>#REF!</v>
      </c>
      <c r="AK102" s="18" t="e">
        <f t="shared" si="161"/>
        <v>#REF!</v>
      </c>
      <c r="AL102" s="18" t="e">
        <f t="shared" si="161"/>
        <v>#REF!</v>
      </c>
      <c r="AM102" s="18" t="e">
        <f t="shared" si="161"/>
        <v>#REF!</v>
      </c>
      <c r="AN102" s="18" t="e">
        <f t="shared" si="161"/>
        <v>#REF!</v>
      </c>
      <c r="AO102" s="18" t="e">
        <f t="shared" si="161"/>
        <v>#REF!</v>
      </c>
      <c r="AP102" s="18" t="e">
        <f t="shared" si="161"/>
        <v>#REF!</v>
      </c>
      <c r="AQ102" s="18" t="e">
        <f t="shared" si="161"/>
        <v>#REF!</v>
      </c>
      <c r="AR102" s="18" t="e">
        <f t="shared" si="161"/>
        <v>#REF!</v>
      </c>
      <c r="AS102" s="18" t="e">
        <f t="shared" si="161"/>
        <v>#REF!</v>
      </c>
      <c r="AT102" s="18" t="e">
        <f t="shared" si="161"/>
        <v>#REF!</v>
      </c>
      <c r="AU102" s="18" t="e">
        <f t="shared" si="161"/>
        <v>#REF!</v>
      </c>
      <c r="AV102" s="18" t="e">
        <f t="shared" si="161"/>
        <v>#REF!</v>
      </c>
      <c r="AW102" s="18" t="e">
        <f t="shared" si="161"/>
        <v>#REF!</v>
      </c>
      <c r="AX102" s="18" t="e">
        <f t="shared" si="161"/>
        <v>#REF!</v>
      </c>
      <c r="AY102" s="18" t="e">
        <f t="shared" si="161"/>
        <v>#REF!</v>
      </c>
    </row>
    <row r="103" spans="1:51" s="5" customFormat="1" ht="15" hidden="1" customHeight="1" outlineLevel="1" x14ac:dyDescent="0.25">
      <c r="A103" s="17" t="s">
        <v>40</v>
      </c>
      <c r="B103" s="17">
        <f t="shared" si="134"/>
        <v>930</v>
      </c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18" t="e">
        <f t="shared" ref="AF103:AY103" si="162">AF49</f>
        <v>#REF!</v>
      </c>
      <c r="AG103" s="18" t="e">
        <f t="shared" si="162"/>
        <v>#REF!</v>
      </c>
      <c r="AH103" s="18" t="e">
        <f t="shared" si="162"/>
        <v>#REF!</v>
      </c>
      <c r="AI103" s="18" t="e">
        <f t="shared" si="162"/>
        <v>#REF!</v>
      </c>
      <c r="AJ103" s="18" t="e">
        <f t="shared" si="162"/>
        <v>#REF!</v>
      </c>
      <c r="AK103" s="18" t="e">
        <f t="shared" si="162"/>
        <v>#REF!</v>
      </c>
      <c r="AL103" s="18" t="e">
        <f t="shared" si="162"/>
        <v>#REF!</v>
      </c>
      <c r="AM103" s="18" t="e">
        <f t="shared" si="162"/>
        <v>#REF!</v>
      </c>
      <c r="AN103" s="18" t="e">
        <f t="shared" si="162"/>
        <v>#REF!</v>
      </c>
      <c r="AO103" s="18" t="e">
        <f t="shared" si="162"/>
        <v>#REF!</v>
      </c>
      <c r="AP103" s="18" t="e">
        <f t="shared" si="162"/>
        <v>#REF!</v>
      </c>
      <c r="AQ103" s="18" t="e">
        <f t="shared" si="162"/>
        <v>#REF!</v>
      </c>
      <c r="AR103" s="18" t="e">
        <f t="shared" si="162"/>
        <v>#REF!</v>
      </c>
      <c r="AS103" s="18" t="e">
        <f t="shared" si="162"/>
        <v>#REF!</v>
      </c>
      <c r="AT103" s="18" t="e">
        <f t="shared" si="162"/>
        <v>#REF!</v>
      </c>
      <c r="AU103" s="18" t="e">
        <f t="shared" si="162"/>
        <v>#REF!</v>
      </c>
      <c r="AV103" s="18" t="e">
        <f t="shared" si="162"/>
        <v>#REF!</v>
      </c>
      <c r="AW103" s="18" t="e">
        <f t="shared" si="162"/>
        <v>#REF!</v>
      </c>
      <c r="AX103" s="18" t="e">
        <f t="shared" si="162"/>
        <v>#REF!</v>
      </c>
      <c r="AY103" s="18" t="e">
        <f t="shared" si="162"/>
        <v>#REF!</v>
      </c>
    </row>
    <row r="104" spans="1:51" s="5" customFormat="1" ht="15" hidden="1" customHeight="1" outlineLevel="1" x14ac:dyDescent="0.25">
      <c r="A104" s="17" t="s">
        <v>41</v>
      </c>
      <c r="B104" s="17">
        <f t="shared" si="134"/>
        <v>960</v>
      </c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18" t="e">
        <f t="shared" ref="AG104:AY104" si="163">AG50</f>
        <v>#REF!</v>
      </c>
      <c r="AH104" s="18" t="e">
        <f t="shared" si="163"/>
        <v>#REF!</v>
      </c>
      <c r="AI104" s="18" t="e">
        <f t="shared" si="163"/>
        <v>#REF!</v>
      </c>
      <c r="AJ104" s="18" t="e">
        <f t="shared" si="163"/>
        <v>#REF!</v>
      </c>
      <c r="AK104" s="18" t="e">
        <f t="shared" si="163"/>
        <v>#REF!</v>
      </c>
      <c r="AL104" s="18" t="e">
        <f t="shared" si="163"/>
        <v>#REF!</v>
      </c>
      <c r="AM104" s="18" t="e">
        <f t="shared" si="163"/>
        <v>#REF!</v>
      </c>
      <c r="AN104" s="18" t="e">
        <f t="shared" si="163"/>
        <v>#REF!</v>
      </c>
      <c r="AO104" s="18" t="e">
        <f t="shared" si="163"/>
        <v>#REF!</v>
      </c>
      <c r="AP104" s="18" t="e">
        <f t="shared" si="163"/>
        <v>#REF!</v>
      </c>
      <c r="AQ104" s="18" t="e">
        <f t="shared" si="163"/>
        <v>#REF!</v>
      </c>
      <c r="AR104" s="18" t="e">
        <f t="shared" si="163"/>
        <v>#REF!</v>
      </c>
      <c r="AS104" s="18" t="e">
        <f t="shared" si="163"/>
        <v>#REF!</v>
      </c>
      <c r="AT104" s="18" t="e">
        <f t="shared" si="163"/>
        <v>#REF!</v>
      </c>
      <c r="AU104" s="18" t="e">
        <f t="shared" si="163"/>
        <v>#REF!</v>
      </c>
      <c r="AV104" s="18" t="e">
        <f t="shared" si="163"/>
        <v>#REF!</v>
      </c>
      <c r="AW104" s="18" t="e">
        <f t="shared" si="163"/>
        <v>#REF!</v>
      </c>
      <c r="AX104" s="18" t="e">
        <f t="shared" si="163"/>
        <v>#REF!</v>
      </c>
      <c r="AY104" s="18" t="e">
        <f t="shared" si="163"/>
        <v>#REF!</v>
      </c>
    </row>
    <row r="105" spans="1:51" s="5" customFormat="1" ht="15" hidden="1" customHeight="1" outlineLevel="1" x14ac:dyDescent="0.25">
      <c r="A105" s="17" t="s">
        <v>42</v>
      </c>
      <c r="B105" s="17">
        <f t="shared" si="134"/>
        <v>990</v>
      </c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18" t="e">
        <f t="shared" ref="AH105:AY105" si="164">AH51</f>
        <v>#REF!</v>
      </c>
      <c r="AI105" s="18" t="e">
        <f t="shared" si="164"/>
        <v>#REF!</v>
      </c>
      <c r="AJ105" s="18" t="e">
        <f t="shared" si="164"/>
        <v>#REF!</v>
      </c>
      <c r="AK105" s="18" t="e">
        <f t="shared" si="164"/>
        <v>#REF!</v>
      </c>
      <c r="AL105" s="18" t="e">
        <f t="shared" si="164"/>
        <v>#REF!</v>
      </c>
      <c r="AM105" s="18" t="e">
        <f t="shared" si="164"/>
        <v>#REF!</v>
      </c>
      <c r="AN105" s="18" t="e">
        <f t="shared" si="164"/>
        <v>#REF!</v>
      </c>
      <c r="AO105" s="18" t="e">
        <f t="shared" si="164"/>
        <v>#REF!</v>
      </c>
      <c r="AP105" s="18" t="e">
        <f t="shared" si="164"/>
        <v>#REF!</v>
      </c>
      <c r="AQ105" s="18" t="e">
        <f t="shared" si="164"/>
        <v>#REF!</v>
      </c>
      <c r="AR105" s="18" t="e">
        <f t="shared" si="164"/>
        <v>#REF!</v>
      </c>
      <c r="AS105" s="18" t="e">
        <f t="shared" si="164"/>
        <v>#REF!</v>
      </c>
      <c r="AT105" s="18" t="e">
        <f t="shared" si="164"/>
        <v>#REF!</v>
      </c>
      <c r="AU105" s="18" t="e">
        <f t="shared" si="164"/>
        <v>#REF!</v>
      </c>
      <c r="AV105" s="18" t="e">
        <f t="shared" si="164"/>
        <v>#REF!</v>
      </c>
      <c r="AW105" s="18" t="e">
        <f t="shared" si="164"/>
        <v>#REF!</v>
      </c>
      <c r="AX105" s="18" t="e">
        <f t="shared" si="164"/>
        <v>#REF!</v>
      </c>
      <c r="AY105" s="18" t="e">
        <f t="shared" si="164"/>
        <v>#REF!</v>
      </c>
    </row>
    <row r="106" spans="1:51" s="5" customFormat="1" ht="15" hidden="1" customHeight="1" outlineLevel="1" x14ac:dyDescent="0.25">
      <c r="A106" s="17" t="s">
        <v>43</v>
      </c>
      <c r="B106" s="17">
        <f t="shared" si="134"/>
        <v>1020</v>
      </c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18" t="e">
        <f t="shared" ref="AI106:AY106" si="165">AI52</f>
        <v>#REF!</v>
      </c>
      <c r="AJ106" s="18" t="e">
        <f t="shared" si="165"/>
        <v>#REF!</v>
      </c>
      <c r="AK106" s="18" t="e">
        <f t="shared" si="165"/>
        <v>#REF!</v>
      </c>
      <c r="AL106" s="18" t="e">
        <f t="shared" si="165"/>
        <v>#REF!</v>
      </c>
      <c r="AM106" s="18" t="e">
        <f t="shared" si="165"/>
        <v>#REF!</v>
      </c>
      <c r="AN106" s="18" t="e">
        <f t="shared" si="165"/>
        <v>#REF!</v>
      </c>
      <c r="AO106" s="18" t="e">
        <f t="shared" si="165"/>
        <v>#REF!</v>
      </c>
      <c r="AP106" s="18" t="e">
        <f t="shared" si="165"/>
        <v>#REF!</v>
      </c>
      <c r="AQ106" s="18" t="e">
        <f t="shared" si="165"/>
        <v>#REF!</v>
      </c>
      <c r="AR106" s="18" t="e">
        <f t="shared" si="165"/>
        <v>#REF!</v>
      </c>
      <c r="AS106" s="18" t="e">
        <f t="shared" si="165"/>
        <v>#REF!</v>
      </c>
      <c r="AT106" s="18" t="e">
        <f t="shared" si="165"/>
        <v>#REF!</v>
      </c>
      <c r="AU106" s="18" t="e">
        <f t="shared" si="165"/>
        <v>#REF!</v>
      </c>
      <c r="AV106" s="18" t="e">
        <f t="shared" si="165"/>
        <v>#REF!</v>
      </c>
      <c r="AW106" s="18" t="e">
        <f t="shared" si="165"/>
        <v>#REF!</v>
      </c>
      <c r="AX106" s="18" t="e">
        <f t="shared" si="165"/>
        <v>#REF!</v>
      </c>
      <c r="AY106" s="18" t="e">
        <f t="shared" si="165"/>
        <v>#REF!</v>
      </c>
    </row>
    <row r="107" spans="1:51" s="5" customFormat="1" ht="15" hidden="1" customHeight="1" outlineLevel="1" x14ac:dyDescent="0.25">
      <c r="A107" s="17" t="s">
        <v>44</v>
      </c>
      <c r="B107" s="17">
        <f t="shared" si="134"/>
        <v>1050</v>
      </c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18" t="e">
        <f t="shared" ref="AJ107:AY107" si="166">AJ53</f>
        <v>#REF!</v>
      </c>
      <c r="AK107" s="18" t="e">
        <f t="shared" si="166"/>
        <v>#REF!</v>
      </c>
      <c r="AL107" s="18" t="e">
        <f t="shared" si="166"/>
        <v>#REF!</v>
      </c>
      <c r="AM107" s="18" t="e">
        <f t="shared" si="166"/>
        <v>#REF!</v>
      </c>
      <c r="AN107" s="18" t="e">
        <f t="shared" si="166"/>
        <v>#REF!</v>
      </c>
      <c r="AO107" s="18" t="e">
        <f t="shared" si="166"/>
        <v>#REF!</v>
      </c>
      <c r="AP107" s="18" t="e">
        <f t="shared" si="166"/>
        <v>#REF!</v>
      </c>
      <c r="AQ107" s="18" t="e">
        <f t="shared" si="166"/>
        <v>#REF!</v>
      </c>
      <c r="AR107" s="18" t="e">
        <f t="shared" si="166"/>
        <v>#REF!</v>
      </c>
      <c r="AS107" s="18" t="e">
        <f t="shared" si="166"/>
        <v>#REF!</v>
      </c>
      <c r="AT107" s="18" t="e">
        <f t="shared" si="166"/>
        <v>#REF!</v>
      </c>
      <c r="AU107" s="18" t="e">
        <f t="shared" si="166"/>
        <v>#REF!</v>
      </c>
      <c r="AV107" s="18" t="e">
        <f t="shared" si="166"/>
        <v>#REF!</v>
      </c>
      <c r="AW107" s="18" t="e">
        <f t="shared" si="166"/>
        <v>#REF!</v>
      </c>
      <c r="AX107" s="18" t="e">
        <f t="shared" si="166"/>
        <v>#REF!</v>
      </c>
      <c r="AY107" s="18" t="e">
        <f t="shared" si="166"/>
        <v>#REF!</v>
      </c>
    </row>
    <row r="108" spans="1:51" s="5" customFormat="1" ht="15" hidden="1" customHeight="1" outlineLevel="1" x14ac:dyDescent="0.25">
      <c r="A108" s="17" t="s">
        <v>45</v>
      </c>
      <c r="B108" s="17">
        <f t="shared" si="134"/>
        <v>1080</v>
      </c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18" t="e">
        <f t="shared" ref="AK108:AY108" si="167">AK54</f>
        <v>#REF!</v>
      </c>
      <c r="AL108" s="18" t="e">
        <f t="shared" si="167"/>
        <v>#REF!</v>
      </c>
      <c r="AM108" s="18" t="e">
        <f t="shared" si="167"/>
        <v>#REF!</v>
      </c>
      <c r="AN108" s="18" t="e">
        <f t="shared" si="167"/>
        <v>#REF!</v>
      </c>
      <c r="AO108" s="18" t="e">
        <f t="shared" si="167"/>
        <v>#REF!</v>
      </c>
      <c r="AP108" s="18" t="e">
        <f t="shared" si="167"/>
        <v>#REF!</v>
      </c>
      <c r="AQ108" s="18" t="e">
        <f t="shared" si="167"/>
        <v>#REF!</v>
      </c>
      <c r="AR108" s="18" t="e">
        <f t="shared" si="167"/>
        <v>#REF!</v>
      </c>
      <c r="AS108" s="18" t="e">
        <f t="shared" si="167"/>
        <v>#REF!</v>
      </c>
      <c r="AT108" s="18" t="e">
        <f t="shared" si="167"/>
        <v>#REF!</v>
      </c>
      <c r="AU108" s="18" t="e">
        <f t="shared" si="167"/>
        <v>#REF!</v>
      </c>
      <c r="AV108" s="18" t="e">
        <f t="shared" si="167"/>
        <v>#REF!</v>
      </c>
      <c r="AW108" s="18" t="e">
        <f t="shared" si="167"/>
        <v>#REF!</v>
      </c>
      <c r="AX108" s="18" t="e">
        <f t="shared" si="167"/>
        <v>#REF!</v>
      </c>
      <c r="AY108" s="18" t="e">
        <f t="shared" si="167"/>
        <v>#REF!</v>
      </c>
    </row>
    <row r="109" spans="1:51" s="5" customFormat="1" ht="15" hidden="1" customHeight="1" outlineLevel="1" x14ac:dyDescent="0.25">
      <c r="A109" s="17" t="s">
        <v>46</v>
      </c>
      <c r="B109" s="17">
        <f t="shared" si="134"/>
        <v>1110</v>
      </c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8" t="e">
        <f t="shared" ref="AL109:AY109" si="168">AL55</f>
        <v>#REF!</v>
      </c>
      <c r="AM109" s="18" t="e">
        <f t="shared" si="168"/>
        <v>#REF!</v>
      </c>
      <c r="AN109" s="18" t="e">
        <f t="shared" si="168"/>
        <v>#REF!</v>
      </c>
      <c r="AO109" s="18" t="e">
        <f t="shared" si="168"/>
        <v>#REF!</v>
      </c>
      <c r="AP109" s="18" t="e">
        <f t="shared" si="168"/>
        <v>#REF!</v>
      </c>
      <c r="AQ109" s="18" t="e">
        <f t="shared" si="168"/>
        <v>#REF!</v>
      </c>
      <c r="AR109" s="18" t="e">
        <f t="shared" si="168"/>
        <v>#REF!</v>
      </c>
      <c r="AS109" s="18" t="e">
        <f t="shared" si="168"/>
        <v>#REF!</v>
      </c>
      <c r="AT109" s="18" t="e">
        <f t="shared" si="168"/>
        <v>#REF!</v>
      </c>
      <c r="AU109" s="18" t="e">
        <f t="shared" si="168"/>
        <v>#REF!</v>
      </c>
      <c r="AV109" s="18" t="e">
        <f t="shared" si="168"/>
        <v>#REF!</v>
      </c>
      <c r="AW109" s="18" t="e">
        <f t="shared" si="168"/>
        <v>#REF!</v>
      </c>
      <c r="AX109" s="18" t="e">
        <f t="shared" si="168"/>
        <v>#REF!</v>
      </c>
      <c r="AY109" s="18" t="e">
        <f t="shared" si="168"/>
        <v>#REF!</v>
      </c>
    </row>
    <row r="110" spans="1:51" s="5" customFormat="1" ht="15" hidden="1" customHeight="1" outlineLevel="1" x14ac:dyDescent="0.25">
      <c r="A110" s="17" t="s">
        <v>47</v>
      </c>
      <c r="B110" s="17">
        <f t="shared" si="134"/>
        <v>1140</v>
      </c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18" t="e">
        <f t="shared" ref="AM110:AY110" si="169">AM56</f>
        <v>#REF!</v>
      </c>
      <c r="AN110" s="18" t="e">
        <f t="shared" si="169"/>
        <v>#REF!</v>
      </c>
      <c r="AO110" s="18" t="e">
        <f t="shared" si="169"/>
        <v>#REF!</v>
      </c>
      <c r="AP110" s="18" t="e">
        <f t="shared" si="169"/>
        <v>#REF!</v>
      </c>
      <c r="AQ110" s="18" t="e">
        <f t="shared" si="169"/>
        <v>#REF!</v>
      </c>
      <c r="AR110" s="18" t="e">
        <f t="shared" si="169"/>
        <v>#REF!</v>
      </c>
      <c r="AS110" s="18" t="e">
        <f t="shared" si="169"/>
        <v>#REF!</v>
      </c>
      <c r="AT110" s="18" t="e">
        <f t="shared" si="169"/>
        <v>#REF!</v>
      </c>
      <c r="AU110" s="18" t="e">
        <f t="shared" si="169"/>
        <v>#REF!</v>
      </c>
      <c r="AV110" s="18" t="e">
        <f t="shared" si="169"/>
        <v>#REF!</v>
      </c>
      <c r="AW110" s="18" t="e">
        <f t="shared" si="169"/>
        <v>#REF!</v>
      </c>
      <c r="AX110" s="18" t="e">
        <f t="shared" si="169"/>
        <v>#REF!</v>
      </c>
      <c r="AY110" s="18" t="e">
        <f t="shared" si="169"/>
        <v>#REF!</v>
      </c>
    </row>
    <row r="111" spans="1:51" s="5" customFormat="1" ht="15" hidden="1" customHeight="1" outlineLevel="1" x14ac:dyDescent="0.25">
      <c r="A111" s="17" t="s">
        <v>48</v>
      </c>
      <c r="B111" s="17">
        <f t="shared" si="134"/>
        <v>1170</v>
      </c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18" t="e">
        <f t="shared" ref="AN111:AY111" si="170">AN57</f>
        <v>#REF!</v>
      </c>
      <c r="AO111" s="18" t="e">
        <f t="shared" si="170"/>
        <v>#REF!</v>
      </c>
      <c r="AP111" s="18" t="e">
        <f t="shared" si="170"/>
        <v>#REF!</v>
      </c>
      <c r="AQ111" s="18" t="e">
        <f t="shared" si="170"/>
        <v>#REF!</v>
      </c>
      <c r="AR111" s="18" t="e">
        <f t="shared" si="170"/>
        <v>#REF!</v>
      </c>
      <c r="AS111" s="18" t="e">
        <f t="shared" si="170"/>
        <v>#REF!</v>
      </c>
      <c r="AT111" s="18" t="e">
        <f t="shared" si="170"/>
        <v>#REF!</v>
      </c>
      <c r="AU111" s="18" t="e">
        <f t="shared" si="170"/>
        <v>#REF!</v>
      </c>
      <c r="AV111" s="18" t="e">
        <f t="shared" si="170"/>
        <v>#REF!</v>
      </c>
      <c r="AW111" s="18" t="e">
        <f t="shared" si="170"/>
        <v>#REF!</v>
      </c>
      <c r="AX111" s="18" t="e">
        <f t="shared" si="170"/>
        <v>#REF!</v>
      </c>
      <c r="AY111" s="18" t="e">
        <f t="shared" si="170"/>
        <v>#REF!</v>
      </c>
    </row>
    <row r="112" spans="1:51" s="5" customFormat="1" ht="15" hidden="1" customHeight="1" outlineLevel="1" x14ac:dyDescent="0.25">
      <c r="A112" s="17" t="s">
        <v>49</v>
      </c>
      <c r="B112" s="17">
        <f t="shared" si="134"/>
        <v>1200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18" t="e">
        <f t="shared" ref="AO112:AY112" si="171">AO58</f>
        <v>#REF!</v>
      </c>
      <c r="AP112" s="18" t="e">
        <f t="shared" si="171"/>
        <v>#REF!</v>
      </c>
      <c r="AQ112" s="18" t="e">
        <f t="shared" si="171"/>
        <v>#REF!</v>
      </c>
      <c r="AR112" s="18" t="e">
        <f t="shared" si="171"/>
        <v>#REF!</v>
      </c>
      <c r="AS112" s="18" t="e">
        <f t="shared" si="171"/>
        <v>#REF!</v>
      </c>
      <c r="AT112" s="18" t="e">
        <f t="shared" si="171"/>
        <v>#REF!</v>
      </c>
      <c r="AU112" s="18" t="e">
        <f t="shared" si="171"/>
        <v>#REF!</v>
      </c>
      <c r="AV112" s="18" t="e">
        <f t="shared" si="171"/>
        <v>#REF!</v>
      </c>
      <c r="AW112" s="18" t="e">
        <f t="shared" si="171"/>
        <v>#REF!</v>
      </c>
      <c r="AX112" s="18" t="e">
        <f t="shared" si="171"/>
        <v>#REF!</v>
      </c>
      <c r="AY112" s="18" t="e">
        <f t="shared" si="171"/>
        <v>#REF!</v>
      </c>
    </row>
    <row r="113" spans="1:51" s="5" customFormat="1" ht="15" hidden="1" customHeight="1" outlineLevel="1" x14ac:dyDescent="0.25">
      <c r="A113" s="17" t="s">
        <v>50</v>
      </c>
      <c r="B113" s="17">
        <f t="shared" si="134"/>
        <v>1230</v>
      </c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18" t="e">
        <f t="shared" ref="AP113:AY113" si="172">AP59</f>
        <v>#REF!</v>
      </c>
      <c r="AQ113" s="18" t="e">
        <f t="shared" si="172"/>
        <v>#REF!</v>
      </c>
      <c r="AR113" s="18" t="e">
        <f t="shared" si="172"/>
        <v>#REF!</v>
      </c>
      <c r="AS113" s="18" t="e">
        <f t="shared" si="172"/>
        <v>#REF!</v>
      </c>
      <c r="AT113" s="18" t="e">
        <f t="shared" si="172"/>
        <v>#REF!</v>
      </c>
      <c r="AU113" s="18" t="e">
        <f t="shared" si="172"/>
        <v>#REF!</v>
      </c>
      <c r="AV113" s="18" t="e">
        <f t="shared" si="172"/>
        <v>#REF!</v>
      </c>
      <c r="AW113" s="18" t="e">
        <f t="shared" si="172"/>
        <v>#REF!</v>
      </c>
      <c r="AX113" s="18" t="e">
        <f t="shared" si="172"/>
        <v>#REF!</v>
      </c>
      <c r="AY113" s="18" t="e">
        <f t="shared" si="172"/>
        <v>#REF!</v>
      </c>
    </row>
    <row r="114" spans="1:51" s="5" customFormat="1" ht="15" hidden="1" customHeight="1" outlineLevel="1" x14ac:dyDescent="0.25">
      <c r="A114" s="17" t="s">
        <v>51</v>
      </c>
      <c r="B114" s="17">
        <f t="shared" si="134"/>
        <v>1260</v>
      </c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18" t="e">
        <f t="shared" ref="AQ114:AY114" si="173">AQ60</f>
        <v>#REF!</v>
      </c>
      <c r="AR114" s="18" t="e">
        <f t="shared" si="173"/>
        <v>#REF!</v>
      </c>
      <c r="AS114" s="18" t="e">
        <f t="shared" si="173"/>
        <v>#REF!</v>
      </c>
      <c r="AT114" s="18" t="e">
        <f t="shared" si="173"/>
        <v>#REF!</v>
      </c>
      <c r="AU114" s="18" t="e">
        <f t="shared" si="173"/>
        <v>#REF!</v>
      </c>
      <c r="AV114" s="18" t="e">
        <f t="shared" si="173"/>
        <v>#REF!</v>
      </c>
      <c r="AW114" s="18" t="e">
        <f t="shared" si="173"/>
        <v>#REF!</v>
      </c>
      <c r="AX114" s="18" t="e">
        <f t="shared" si="173"/>
        <v>#REF!</v>
      </c>
      <c r="AY114" s="18" t="e">
        <f t="shared" si="173"/>
        <v>#REF!</v>
      </c>
    </row>
    <row r="115" spans="1:51" s="5" customFormat="1" ht="15" hidden="1" customHeight="1" outlineLevel="1" x14ac:dyDescent="0.25">
      <c r="A115" s="17" t="s">
        <v>52</v>
      </c>
      <c r="B115" s="17">
        <f t="shared" si="134"/>
        <v>1290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18" t="e">
        <f t="shared" ref="AR115:AY115" si="174">AR61</f>
        <v>#REF!</v>
      </c>
      <c r="AS115" s="18" t="e">
        <f t="shared" si="174"/>
        <v>#REF!</v>
      </c>
      <c r="AT115" s="18" t="e">
        <f t="shared" si="174"/>
        <v>#REF!</v>
      </c>
      <c r="AU115" s="18" t="e">
        <f t="shared" si="174"/>
        <v>#REF!</v>
      </c>
      <c r="AV115" s="18" t="e">
        <f t="shared" si="174"/>
        <v>#REF!</v>
      </c>
      <c r="AW115" s="18" t="e">
        <f t="shared" si="174"/>
        <v>#REF!</v>
      </c>
      <c r="AX115" s="18" t="e">
        <f t="shared" si="174"/>
        <v>#REF!</v>
      </c>
      <c r="AY115" s="18" t="e">
        <f t="shared" si="174"/>
        <v>#REF!</v>
      </c>
    </row>
    <row r="116" spans="1:51" s="5" customFormat="1" ht="15" hidden="1" customHeight="1" outlineLevel="1" x14ac:dyDescent="0.25">
      <c r="A116" s="17" t="s">
        <v>53</v>
      </c>
      <c r="B116" s="17">
        <f t="shared" si="134"/>
        <v>1320</v>
      </c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18" t="e">
        <f t="shared" ref="AS116:AY116" si="175">AS62</f>
        <v>#REF!</v>
      </c>
      <c r="AT116" s="18" t="e">
        <f t="shared" si="175"/>
        <v>#REF!</v>
      </c>
      <c r="AU116" s="18" t="e">
        <f t="shared" si="175"/>
        <v>#REF!</v>
      </c>
      <c r="AV116" s="18" t="e">
        <f t="shared" si="175"/>
        <v>#REF!</v>
      </c>
      <c r="AW116" s="18" t="e">
        <f t="shared" si="175"/>
        <v>#REF!</v>
      </c>
      <c r="AX116" s="18" t="e">
        <f t="shared" si="175"/>
        <v>#REF!</v>
      </c>
      <c r="AY116" s="18" t="e">
        <f t="shared" si="175"/>
        <v>#REF!</v>
      </c>
    </row>
    <row r="117" spans="1:51" s="5" customFormat="1" ht="15" hidden="1" customHeight="1" outlineLevel="1" x14ac:dyDescent="0.25">
      <c r="A117" s="17" t="s">
        <v>54</v>
      </c>
      <c r="B117" s="17">
        <f t="shared" si="134"/>
        <v>1350</v>
      </c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18" t="e">
        <f t="shared" ref="AT117:AY117" si="176">AT63</f>
        <v>#REF!</v>
      </c>
      <c r="AU117" s="18" t="e">
        <f t="shared" si="176"/>
        <v>#REF!</v>
      </c>
      <c r="AV117" s="18" t="e">
        <f t="shared" si="176"/>
        <v>#REF!</v>
      </c>
      <c r="AW117" s="18" t="e">
        <f t="shared" si="176"/>
        <v>#REF!</v>
      </c>
      <c r="AX117" s="18" t="e">
        <f t="shared" si="176"/>
        <v>#REF!</v>
      </c>
      <c r="AY117" s="18" t="e">
        <f t="shared" si="176"/>
        <v>#REF!</v>
      </c>
    </row>
    <row r="118" spans="1:51" s="5" customFormat="1" ht="15" hidden="1" customHeight="1" outlineLevel="1" x14ac:dyDescent="0.25">
      <c r="A118" s="17" t="s">
        <v>55</v>
      </c>
      <c r="B118" s="17">
        <f t="shared" si="134"/>
        <v>1380</v>
      </c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18" t="e">
        <f>AU64</f>
        <v>#REF!</v>
      </c>
      <c r="AV118" s="18" t="e">
        <f>AV64</f>
        <v>#REF!</v>
      </c>
      <c r="AW118" s="18" t="e">
        <f>AW64</f>
        <v>#REF!</v>
      </c>
      <c r="AX118" s="18" t="e">
        <f>AX64</f>
        <v>#REF!</v>
      </c>
      <c r="AY118" s="18" t="e">
        <f>AY64</f>
        <v>#REF!</v>
      </c>
    </row>
    <row r="119" spans="1:51" s="5" customFormat="1" ht="15" hidden="1" customHeight="1" outlineLevel="1" x14ac:dyDescent="0.25">
      <c r="A119" s="17" t="s">
        <v>56</v>
      </c>
      <c r="B119" s="17">
        <f t="shared" si="134"/>
        <v>1410</v>
      </c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18" t="e">
        <f>AV65</f>
        <v>#REF!</v>
      </c>
      <c r="AW119" s="18" t="e">
        <f>AW65</f>
        <v>#REF!</v>
      </c>
      <c r="AX119" s="18" t="e">
        <f>AX65</f>
        <v>#REF!</v>
      </c>
      <c r="AY119" s="18" t="e">
        <f>AY65</f>
        <v>#REF!</v>
      </c>
    </row>
    <row r="120" spans="1:51" s="5" customFormat="1" ht="15" hidden="1" customHeight="1" outlineLevel="1" x14ac:dyDescent="0.25">
      <c r="A120" s="17" t="s">
        <v>57</v>
      </c>
      <c r="B120" s="17">
        <f t="shared" si="134"/>
        <v>1440</v>
      </c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18" t="e">
        <f>AW66</f>
        <v>#REF!</v>
      </c>
      <c r="AX120" s="18" t="e">
        <f>AX66</f>
        <v>#REF!</v>
      </c>
      <c r="AY120" s="18" t="e">
        <f>AY66</f>
        <v>#REF!</v>
      </c>
    </row>
    <row r="121" spans="1:51" s="5" customFormat="1" ht="15" hidden="1" customHeight="1" outlineLevel="1" x14ac:dyDescent="0.25">
      <c r="A121" s="17" t="s">
        <v>58</v>
      </c>
      <c r="B121" s="17">
        <f t="shared" si="134"/>
        <v>1470</v>
      </c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18" t="e">
        <f>AX67</f>
        <v>#REF!</v>
      </c>
      <c r="AY121" s="18" t="e">
        <f>AY67</f>
        <v>#REF!</v>
      </c>
    </row>
    <row r="122" spans="1:51" s="5" customFormat="1" ht="15" hidden="1" customHeight="1" outlineLevel="1" x14ac:dyDescent="0.25">
      <c r="A122" s="17" t="s">
        <v>59</v>
      </c>
      <c r="B122" s="17">
        <f t="shared" si="134"/>
        <v>1500</v>
      </c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18" t="e">
        <f>AY68</f>
        <v>#REF!</v>
      </c>
    </row>
  </sheetData>
  <pageMargins left="0.75" right="0.75" top="1" bottom="1" header="0" footer="0"/>
  <pageSetup orientation="landscape" r:id="rId1"/>
  <headerFooter alignWithMargins="0"/>
  <customProperties>
    <customPr name="EpmWorksheetKeyString_GU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26"/>
  <sheetViews>
    <sheetView workbookViewId="0">
      <selection activeCell="K28" sqref="K28"/>
    </sheetView>
  </sheetViews>
  <sheetFormatPr defaultRowHeight="12.5" x14ac:dyDescent="0.25"/>
  <sheetData>
    <row r="1" spans="1:1" x14ac:dyDescent="0.25">
      <c r="A1" t="s">
        <v>108</v>
      </c>
    </row>
    <row r="26" spans="2:2" x14ac:dyDescent="0.25">
      <c r="B26" t="s">
        <v>109</v>
      </c>
    </row>
  </sheetData>
  <pageMargins left="0.7" right="0.7" top="0.75" bottom="0.75" header="0.3" footer="0.3"/>
  <customProperties>
    <customPr name="EpmWorksheetKeyString_GUID" r:id="rId1"/>
  </customPropertie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C3:N33"/>
  <sheetViews>
    <sheetView topLeftCell="A4" zoomScale="70" zoomScaleNormal="70" workbookViewId="0">
      <selection activeCell="E36" sqref="E36"/>
    </sheetView>
  </sheetViews>
  <sheetFormatPr defaultRowHeight="12.5" x14ac:dyDescent="0.25"/>
  <sheetData>
    <row r="3" spans="3:14" x14ac:dyDescent="0.25">
      <c r="C3" t="s">
        <v>111</v>
      </c>
      <c r="L3" t="s">
        <v>112</v>
      </c>
      <c r="N3" t="s">
        <v>110</v>
      </c>
    </row>
    <row r="6" spans="3:14" x14ac:dyDescent="0.25">
      <c r="C6" t="s">
        <v>87</v>
      </c>
      <c r="L6" s="56">
        <v>3.1E-2</v>
      </c>
      <c r="N6" s="56" t="e">
        <f>+#REF!</f>
        <v>#REF!</v>
      </c>
    </row>
    <row r="7" spans="3:14" x14ac:dyDescent="0.25">
      <c r="C7" t="s">
        <v>88</v>
      </c>
      <c r="L7" s="56">
        <v>6.0100000000000001E-2</v>
      </c>
      <c r="N7" s="56" t="e">
        <f>+#REF!</f>
        <v>#REF!</v>
      </c>
    </row>
    <row r="8" spans="3:14" x14ac:dyDescent="0.25">
      <c r="C8" t="s">
        <v>89</v>
      </c>
      <c r="L8" s="56">
        <v>0.1148</v>
      </c>
      <c r="N8" s="56" t="e">
        <f>+#REF!</f>
        <v>#REF!</v>
      </c>
    </row>
    <row r="9" spans="3:14" x14ac:dyDescent="0.25">
      <c r="C9" t="s">
        <v>90</v>
      </c>
      <c r="L9" s="46">
        <v>0.16520000000000001</v>
      </c>
      <c r="N9" s="56" t="e">
        <f>+#REF!</f>
        <v>#REF!</v>
      </c>
    </row>
    <row r="11" spans="3:14" x14ac:dyDescent="0.25">
      <c r="C11" t="s">
        <v>91</v>
      </c>
    </row>
    <row r="12" spans="3:14" x14ac:dyDescent="0.25">
      <c r="C12" t="s">
        <v>92</v>
      </c>
    </row>
    <row r="13" spans="3:14" x14ac:dyDescent="0.25">
      <c r="C13" t="s">
        <v>93</v>
      </c>
      <c r="L13">
        <v>1.0409999999999999</v>
      </c>
      <c r="N13" s="28" t="e">
        <f>+#REF!</f>
        <v>#REF!</v>
      </c>
    </row>
    <row r="14" spans="3:14" x14ac:dyDescent="0.25">
      <c r="C14" t="s">
        <v>94</v>
      </c>
      <c r="L14">
        <v>1.0505</v>
      </c>
      <c r="N14" s="28" t="e">
        <f>+#REF!</f>
        <v>#REF!</v>
      </c>
    </row>
    <row r="15" spans="3:14" x14ac:dyDescent="0.25">
      <c r="N15" s="28"/>
    </row>
    <row r="16" spans="3:14" x14ac:dyDescent="0.25">
      <c r="N16" s="28"/>
    </row>
    <row r="17" spans="3:14" x14ac:dyDescent="0.25">
      <c r="C17" t="s">
        <v>95</v>
      </c>
      <c r="N17" s="28"/>
    </row>
    <row r="18" spans="3:14" x14ac:dyDescent="0.25">
      <c r="C18" t="s">
        <v>96</v>
      </c>
      <c r="N18" s="28"/>
    </row>
    <row r="19" spans="3:14" x14ac:dyDescent="0.25">
      <c r="C19" t="s">
        <v>97</v>
      </c>
      <c r="L19">
        <v>1.073</v>
      </c>
      <c r="N19" s="28" t="e">
        <f>+#REF!</f>
        <v>#REF!</v>
      </c>
    </row>
    <row r="20" spans="3:14" x14ac:dyDescent="0.25">
      <c r="C20" t="s">
        <v>98</v>
      </c>
      <c r="L20">
        <v>1.083</v>
      </c>
      <c r="N20" s="28" t="e">
        <f>+#REF!</f>
        <v>#REF!</v>
      </c>
    </row>
    <row r="21" spans="3:14" x14ac:dyDescent="0.25">
      <c r="N21" s="28"/>
    </row>
    <row r="22" spans="3:14" x14ac:dyDescent="0.25">
      <c r="N22" s="28"/>
    </row>
    <row r="23" spans="3:14" x14ac:dyDescent="0.25">
      <c r="C23" t="s">
        <v>99</v>
      </c>
      <c r="N23" s="28"/>
    </row>
    <row r="24" spans="3:14" x14ac:dyDescent="0.25">
      <c r="C24" t="s">
        <v>100</v>
      </c>
      <c r="N24" s="28"/>
    </row>
    <row r="25" spans="3:14" x14ac:dyDescent="0.25">
      <c r="C25" t="s">
        <v>101</v>
      </c>
      <c r="L25">
        <v>1.139</v>
      </c>
      <c r="N25" s="28" t="e">
        <f>+#REF!</f>
        <v>#REF!</v>
      </c>
    </row>
    <row r="26" spans="3:14" x14ac:dyDescent="0.25">
      <c r="C26" t="s">
        <v>102</v>
      </c>
      <c r="L26">
        <v>1.145</v>
      </c>
      <c r="N26" s="28" t="e">
        <f>+#REF!</f>
        <v>#REF!</v>
      </c>
    </row>
    <row r="27" spans="3:14" x14ac:dyDescent="0.25">
      <c r="N27" s="28"/>
    </row>
    <row r="28" spans="3:14" x14ac:dyDescent="0.25">
      <c r="N28" s="28"/>
    </row>
    <row r="29" spans="3:14" x14ac:dyDescent="0.25">
      <c r="C29" t="s">
        <v>103</v>
      </c>
      <c r="N29" s="28"/>
    </row>
    <row r="30" spans="3:14" x14ac:dyDescent="0.25">
      <c r="C30" t="s">
        <v>104</v>
      </c>
      <c r="N30" s="28"/>
    </row>
    <row r="31" spans="3:14" x14ac:dyDescent="0.25">
      <c r="C31" t="s">
        <v>105</v>
      </c>
      <c r="L31">
        <v>1.208</v>
      </c>
      <c r="N31" s="28" t="e">
        <f>+#REF!</f>
        <v>#REF!</v>
      </c>
    </row>
    <row r="32" spans="3:14" x14ac:dyDescent="0.25">
      <c r="C32" t="s">
        <v>106</v>
      </c>
      <c r="L32">
        <v>1.2190000000000001</v>
      </c>
      <c r="N32" s="28" t="e">
        <f>+#REF!</f>
        <v>#REF!</v>
      </c>
    </row>
    <row r="33" spans="3:3" x14ac:dyDescent="0.25">
      <c r="C33" t="s">
        <v>107</v>
      </c>
    </row>
  </sheetData>
  <pageMargins left="0.7" right="0.7" top="0.75" bottom="0.75" header="0.3" footer="0.3"/>
  <pageSetup orientation="portrait" r:id="rId1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180d06e4-a44d-42a9-abe2-9bd0f71c347d" origin="userSelected"/>
</file>

<file path=customXml/itemProps1.xml><?xml version="1.0" encoding="utf-8"?>
<ds:datastoreItem xmlns:ds="http://schemas.openxmlformats.org/officeDocument/2006/customXml" ds:itemID="{8AD4CD7C-DC63-4FF7-B13C-4558C8366CA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Ej 3C</vt:lpstr>
      <vt:lpstr>Simulador</vt:lpstr>
      <vt:lpstr>1. Calc Tasa Directa</vt:lpstr>
      <vt:lpstr>1. Calc TEA y CFT</vt:lpstr>
      <vt:lpstr>Sheet2</vt:lpstr>
      <vt:lpstr>DIF</vt:lpstr>
      <vt:lpstr>'1. Calc Tasa Directa'!Print_Area</vt:lpstr>
      <vt:lpstr>'1. Calc TEA y CFT'!Print_Area</vt:lpstr>
    </vt:vector>
  </TitlesOfParts>
  <Company>First Data Cono Sur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FirstDataConoSur</dc:creator>
  <dc:description>                                                              </dc:description>
  <cp:lastModifiedBy>Freire Irureta, Carolina (Buenos Aires)</cp:lastModifiedBy>
  <dcterms:created xsi:type="dcterms:W3CDTF">2017-02-20T13:03:49Z</dcterms:created>
  <dcterms:modified xsi:type="dcterms:W3CDTF">2024-11-22T18:25:07Z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docIndexRef">
    <vt:lpwstr>5da73c37-2363-4b80-af7a-c53a6ceaf7e3</vt:lpwstr>
  </property>
  <property fmtid="{D5CDD505-2E9C-101B-9397-08002B2CF9AE}" pid="4" name="bjDocumentSecurityLabel">
    <vt:lpwstr>This item has no classification</vt:lpwstr>
  </property>
  <property fmtid="{D5CDD505-2E9C-101B-9397-08002B2CF9AE}" pid="5" name="bjSaver">
    <vt:lpwstr>uDCZRxyNMYmdZGgwgNxe1D/rOnvS6O7x</vt:lpwstr>
  </property>
  <property fmtid="{D5CDD505-2E9C-101B-9397-08002B2CF9AE}" pid="6" name="bjClsUserRVM">
    <vt:lpwstr>[]</vt:lpwstr>
  </property>
  <property fmtid="{D5CDD505-2E9C-101B-9397-08002B2CF9AE}" pid="7" name="SV_HIDDEN_GRID_QUERY_LIST_4F35BF76-6C0D-4D9B-82B2-816C12CF3733">
    <vt:lpwstr>empty_477D106A-C0D6-4607-AEBD-E2C9D60EA279</vt:lpwstr>
  </property>
</Properties>
</file>